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0_ZVV" sheetId="1" r:id="rId1"/>
    <sheet name="SO 105.2_NV" sheetId="2" r:id="rId2"/>
    <sheet name="SO 105.2_ZVH" sheetId="3" r:id="rId3"/>
    <sheet name="SO 105.2_ZVV" sheetId="4" r:id="rId4"/>
    <sheet name="SO 115.2_NV" sheetId="5" r:id="rId5"/>
    <sheet name="SO 115.2_ZVV" sheetId="6" r:id="rId6"/>
    <sheet name="SO 191.5.2_ZVH" sheetId="7" r:id="rId7"/>
    <sheet name="SO 192.5.2_ZVV" sheetId="8" r:id="rId8"/>
  </sheets>
  <definedNames/>
  <calcPr/>
  <webPublishing/>
</workbook>
</file>

<file path=xl/sharedStrings.xml><?xml version="1.0" encoding="utf-8"?>
<sst xmlns="http://schemas.openxmlformats.org/spreadsheetml/2006/main" count="2083" uniqueCount="499">
  <si>
    <t>ASPE10</t>
  </si>
  <si>
    <t>S</t>
  </si>
  <si>
    <t>Firma: ÚDRŽBA SILNIC Královéhradeckého kraje a.s.</t>
  </si>
  <si>
    <t>Soupis prací objektu</t>
  </si>
  <si>
    <t xml:space="preserve">Stavba: </t>
  </si>
  <si>
    <t>34154c</t>
  </si>
  <si>
    <t>II/302 Starostín - Broumov - hranice ČR-PR, Hejtm. - MěÚ_neoceněný</t>
  </si>
  <si>
    <t>O</t>
  </si>
  <si>
    <t>Rozpočet:</t>
  </si>
  <si>
    <t>0,00</t>
  </si>
  <si>
    <t>15,00</t>
  </si>
  <si>
    <t>21,00</t>
  </si>
  <si>
    <t>2</t>
  </si>
  <si>
    <t>SO 000_ZVV</t>
  </si>
  <si>
    <t>Všeobecné práce</t>
  </si>
  <si>
    <t>Typ</t>
  </si>
  <si>
    <t>0</t>
  </si>
  <si>
    <t>Poř. číslo</t>
  </si>
  <si>
    <t>1</t>
  </si>
  <si>
    <t>Kód položky</t>
  </si>
  <si>
    <t>Varianta</t>
  </si>
  <si>
    <t>3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</si>
  <si>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</si>
  <si>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</si>
  <si>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</si>
  <si>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</si>
  <si>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</si>
  <si>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</si>
  <si>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</si>
  <si>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</si>
  <si>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</si>
  <si>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</si>
  <si>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</si>
  <si>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</si>
  <si>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</si>
  <si>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</si>
  <si>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</si>
  <si>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</si>
  <si>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</si>
  <si>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</si>
  <si>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</si>
  <si>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Na celou délku stavby 610 m  
PEVNÁ CENA</t>
  </si>
  <si>
    <t>VV</t>
  </si>
  <si>
    <t>1=1,00 [A] 
Celkem: A=1,00 [B]</t>
  </si>
  <si>
    <t>TS</t>
  </si>
  <si>
    <t>zahrnuje veškeré náklady spojené s objednatelem požadovanými zařízeními</t>
  </si>
  <si>
    <t>02911</t>
  </si>
  <si>
    <t>OSTATNÍ POŽADAVKY - GEODETICKÉ ZAMĚŘENÍ</t>
  </si>
  <si>
    <t>Věškerá nutná zaměření k realizaci díla (např. zaměření stavby před výstavbou, vytčení stavby, obvodu staveniště,...) a k uvedení stavby do úžívání a předání dokončeného díla.   
Délka stavby 610 M  
PEVNÁ CENA</t>
  </si>
  <si>
    <t>zahrnuje veškeré náklady spojené s objednatelem požadovanými pracemi</t>
  </si>
  <si>
    <t>Zaměření skutečného provedení díla ke kolaudaci stavby.   
Délka stavby 610M  
3x tištěné paré + 1x CD   
PEVNÁ CENA</t>
  </si>
  <si>
    <t>Zaměření vrstev pro určení kubatur sanací a pro určení kubatur konstrukčních vrstev a celkových plošných a délkových výměr.   
Délka stavby 610 m.  
PEVNÁ CENA</t>
  </si>
  <si>
    <t>02920</t>
  </si>
  <si>
    <t>OSTATNÍ POŽADAVKY - OCHRANA ŽIVOTNÍHO PROSTŘEDÍ</t>
  </si>
  <si>
    <t>Měření hluku  
Čerpáno se souhlasem TDI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</si>
  <si>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</si>
  <si>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</si>
  <si>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  
Zadavatel poskytne dokumentaci ve formátu *.dwg., .pdf  
Délka stavby 610 m  
4x tištěné paré + 1x CD   
PEVNÁ CENA</t>
  </si>
  <si>
    <t>7</t>
  </si>
  <si>
    <t>02943</t>
  </si>
  <si>
    <t>OSTATNÍ POŽADAVKY - VYPRACOVÁNÍ RDS</t>
  </si>
  <si>
    <t>Realizační dokumentace stavby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Havarijní plán a protipovoďový plán (2x tištěné paré).  
Zadavatel poskytne dokumentaci ve formátu *.pdf, .dwg  
Délka stavby 610 m  
PEVNÁ CENA</t>
  </si>
  <si>
    <t>8</t>
  </si>
  <si>
    <t>02945</t>
  </si>
  <si>
    <t>OSTAT POŽADAVKY - GEOMETRICKÝ PLÁN</t>
  </si>
  <si>
    <t>Geometrický plán pro majetkové vypořádání vlastnických vztahů, potvrzený katastrálním úřadem.   
12x tiskem   
Délka stavby 610 m.  
PEVNÁ CENA</t>
  </si>
  <si>
    <t>položka zahrnuje:  
- přípravu podkladů, podání žádosti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- předpoklad celkem 10 vyhotovení a dle SOD</t>
  </si>
  <si>
    <t>02946</t>
  </si>
  <si>
    <t>OSTAT POŽADAVKY - FOTODOKUMENTACE</t>
  </si>
  <si>
    <t>1x měsíčně sada barevných fotografií v tištěné i elektronické formě   
3x závěrečná fotodokumentace v albu s popisem v tištěné i elektronické podobě   
Délka stavby 610 m.  
PEVNÁ CENA</t>
  </si>
  <si>
    <t>1=1,00 [A]</t>
  </si>
  <si>
    <t>položka zahrnuje:  
- fotodokumentaci zadavatelem požadovaného děje a konstrukcí v požadovaných časových intervalech  
- zadavatelem specifikované výstupy (fotografie v papírovém a digitálním formátu) v požadovaném počtu - předpoklad 2 ks</t>
  </si>
  <si>
    <t>02950</t>
  </si>
  <si>
    <t>a</t>
  </si>
  <si>
    <t>OSTATNÍ POŽADAVKY - POSUDKY, KONTROLY, REVIZNÍ ZPRÁVY</t>
  </si>
  <si>
    <t>Zajištění a zdokumentování stávajícího stavu zástavby a objektů, které mohou být dotčeny stavbou před započetím, v průběhu a na konci stavebních prací.    
Délka stavby 610 m.  
PEVNÁ CENA</t>
  </si>
  <si>
    <t>11</t>
  </si>
  <si>
    <t>02991</t>
  </si>
  <si>
    <t>OSTATNÍ POŽADAVKY - INFORMAČNÍ TABULE</t>
  </si>
  <si>
    <t>KUS</t>
  </si>
  <si>
    <t>Náklady na zřízení informační tabule (1ks na celou stavbu) s údaji o stavbě s textem dle vzoru objednatele IROP, včetně kotvení. Po ukončení stavby odstranění.   
PEVNÁ CENA</t>
  </si>
  <si>
    <t>1=1,00 [C]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</si>
  <si>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</si>
  <si>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12</t>
  </si>
  <si>
    <t>03101R</t>
  </si>
  <si>
    <t>PAMĚTNÍ KÁMEN IROP</t>
  </si>
  <si>
    <t>Osazení na kamenném podstavci po dokončení stavby dle vzoru objednatele.   
PEVNÁ CENA</t>
  </si>
  <si>
    <t>zahrnuje objednatelem povolené náklady na pořízení (event. pronájem), provozování, udržování a likvidaci zhotovitelova zařízení</t>
  </si>
  <si>
    <t>13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</si>
  <si>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</si>
  <si>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</si>
  <si>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lávek, nájezdů,...   
Trasy pro pěší v souladu s vyhl. č. 398/2009 Sb., o obecných technických požadavcích zabezpečujících bezbariérové užívání staveb.   
Po dobu realizace stavby zajištěn přístup k objektům pro požární techniku, policii, záchranné služby.   
Délka stavby 610 m.  
PEVNÁ CENA</t>
  </si>
  <si>
    <t>zahrnuje objednatelem povolené náklady na požadovaná zařízení zhotovitele</t>
  </si>
  <si>
    <t>Zemní práce</t>
  </si>
  <si>
    <t>14</t>
  </si>
  <si>
    <t>18481</t>
  </si>
  <si>
    <t>OCHRANA STROMŮ BEDNĚNÍM</t>
  </si>
  <si>
    <t>M2</t>
  </si>
  <si>
    <t>Ochrana stávajících dřevin   
BUS zastávka</t>
  </si>
  <si>
    <t>6*8=48,00 [A] 
Celkem: A=48,00 [B]</t>
  </si>
  <si>
    <t>položka zahrnuje veškerý materiál, výrobky a polotovary, včetně mimostaveništní a vnitrostaveništní dopravy (rovněž přesuny), včetně naložení a složení, případně s uložením</t>
  </si>
  <si>
    <t>SO 105.2_NV</t>
  </si>
  <si>
    <t>Broumov, km 9,488 - 10,098</t>
  </si>
  <si>
    <t>11372</t>
  </si>
  <si>
    <t>FRÉZOVÁNÍ ZPEVNĚNÝCH PLOCH ASFALTOVÝCH</t>
  </si>
  <si>
    <t>M3</t>
  </si>
  <si>
    <t>Plošné frézování asfaltobetonového souvrství.  
Zhotovitel v ceně zohlední možnost zpětného využití vyfrézovaného materiálu na stavbě   
Včetně odvozu a uložení na skládku dodavatele  
Plocha odečtena digitálně ze situace</t>
  </si>
  <si>
    <t>Zazubení na začátku a konci úseku 
70*0,04=2,80 [A] 
70*0,8*0,08=4,48 [B] 
70*0,6*0,03=1,26 [C] 
Celkem: A+B+C=8,54 [D]</t>
  </si>
  <si>
    <t>Položka zahrnuje veškerou manipulaci s vybouranou sutí a s vybouranými hmotami vč. uložení na skládku.</t>
  </si>
  <si>
    <t>113764</t>
  </si>
  <si>
    <t>FRÉZOVÁNÍ DRÁŽKY PRŮŘEZU DO 400MM2 V ASFALTOVÉ VOZOVCE</t>
  </si>
  <si>
    <t>M</t>
  </si>
  <si>
    <t>Frézování drážky na začátku a konci úseku pro zálivku při napojení krytu nové konstrukce na stávající vozovky vč. likvidace vyfrézováného materiálu  
Vyplnění drážky v položce 931324  
Délka odečtena digitálně ze situace</t>
  </si>
  <si>
    <t>14,3=14,30 [A]</t>
  </si>
  <si>
    <t>Komunikace</t>
  </si>
  <si>
    <t>572123</t>
  </si>
  <si>
    <t>INFILTRAČNÍ POSTŘIK Z EMULZE DO 1,0KG/M2</t>
  </si>
  <si>
    <t>Infiltrační postřik kat. emulzí 0,8 kg/m2  
Plocha odečtena digitálně ze situace</t>
  </si>
  <si>
    <t>Pod CRmB: 70*0,6=42,00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</si>
  <si>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</si>
  <si>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</si>
  <si>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</si>
  <si>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Spojovací postřik z polymerem modif. kation. asf. emulze 0,4 kg/m2  
Plocha odečtena digitálně ze situace</t>
  </si>
  <si>
    <t>Pod ACO: 70=70,00 [A] 
Pod ACL: 70*0,8=56,00 [B] 
Celkem: A+B=126,00 [C]</t>
  </si>
  <si>
    <t>574A21R</t>
  </si>
  <si>
    <t>ASFALTOVÝ BETON PRO OBRUSNÉ VRSTVY ACO 8S CRmB TL. 30MM</t>
  </si>
  <si>
    <t>ACO 8S CRmB tl. 30mm  
Plocha odečtena digitálně ze situace</t>
  </si>
  <si>
    <t>Z+K úseku: 70*0,6=42,00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</si>
  <si>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</si>
  <si>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574A34</t>
  </si>
  <si>
    <t>ASFALTOVÝ BETON PRO OBRUSNÉ VRSTVY ACO 11+, 11S TL. 40MM</t>
  </si>
  <si>
    <t>ACO 11+ tl. 40mm  
Plocha odečtena digitálně ze situace</t>
  </si>
  <si>
    <t>Z+K úseku: 70=70,00 [D]</t>
  </si>
  <si>
    <t>574C78</t>
  </si>
  <si>
    <t>ASFALTOVÝ BETON PRO LOŽNÍ VRSTVY ACL 22+, 22S TL. 80MM</t>
  </si>
  <si>
    <t>ACL 22S tl. 80mm  
Plocha odečtena digitálně ze situace</t>
  </si>
  <si>
    <t>Z+K úseku: 70*0,8=56,00 [D]</t>
  </si>
  <si>
    <t>Ostatní konstrukce a práce</t>
  </si>
  <si>
    <t>919113</t>
  </si>
  <si>
    <t>ŘEZÁNÍ ASFALTOVÉHO KRYTU VOZOVEK TL DO 150MM</t>
  </si>
  <si>
    <t>Řezání pro vytvoření napojení asfaltového krytu na začátku a konci úseku  
Délka odečtena digitálně ze situace</t>
  </si>
  <si>
    <t>14,3=14,30 [A] 
Celkem: A=14,30 [B]</t>
  </si>
  <si>
    <t>položka zahrnuje řezání vozovkové vrstvy v předepsané tloušťce, včetně spotřeby vody</t>
  </si>
  <si>
    <t>931324</t>
  </si>
  <si>
    <t>TĚSNĚNÍ DILATAČ SPAR ASF ZÁLIVKOU MODIFIK PRŮŘ DO 400MM2</t>
  </si>
  <si>
    <t>Vyplnění drážky napojení krytu nové konstrukce na stávající  
Vyfrézování drážky v položce 113764  
Délka odečtena digitálně ze situace</t>
  </si>
  <si>
    <t>položka zahrnuje dodávku a osazení předepsaného materiálu, očištění ploch spáry před úpravou, očištění okolí spáry po úpravě  
nezahrnuje těsnící profil</t>
  </si>
  <si>
    <t>SO 105.2_ZVH</t>
  </si>
  <si>
    <t>014102</t>
  </si>
  <si>
    <t>POPLATKY ZA SKLÁDKU</t>
  </si>
  <si>
    <t>T</t>
  </si>
  <si>
    <t>Sypké vozovkové vrstvy (1,9 t/m3)  
k položce 11332, 12373, 212645  
Čerpáno dle skutečnosti na pokyn TDI</t>
  </si>
  <si>
    <t>11332: 387,44=387,44 [A] 
12373: 795,95=795,95 [B] 
13273: 6=6,00 [E] 
212645: 1234*0,25=308,50 [D] 
Celkem: (A+B+D+E)*1,9=2 845,99 [C]</t>
  </si>
  <si>
    <t>zahrnuje veškeré poplatky provozovateli skládky související s uložením odpadu na skládce.</t>
  </si>
  <si>
    <t>Suť z betonových onstrukcí (2,4 t/m3)  
Odhad váhy UV (700kg/kus)  
k Položce 11351, 11352, 96687</t>
  </si>
  <si>
    <t>11352: (986,5*0,25*0,15)*2,4=88,79 [B] 
96687: 14*0,35=4,90 [C] 
Celkem: B+C=93,69 [D]</t>
  </si>
  <si>
    <t>Přídlažba (2,0t/m3)  
K položce 11318</t>
  </si>
  <si>
    <t>90,56*2,0=181,12 [A] 
Celkem: A=181,12 [B]</t>
  </si>
  <si>
    <t>11318</t>
  </si>
  <si>
    <t>ODSTRANĚNÍ KRYTU ZPEVNĚNÝCH PLOCH Z DLAŽDIC</t>
  </si>
  <si>
    <t>Odstranění přídlažby vč. betonového lože, odvozu a uložení na skládku  
Poplatek za skládku uveden v položce 014102.5</t>
  </si>
  <si>
    <t>1207,4*0,5*0,15=90,56 [A] 
Celkem: A=90,56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</si>
  <si>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</si>
  <si>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</si>
  <si>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</si>
  <si>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Odstranení podkladní vrstvy sanace vč. odvozu a uložení na skládku  
Poplatek za skládku uveden v položce 014102.2  
Plocha odečtena digitálně ze situace</t>
  </si>
  <si>
    <t>1684,5*0,23=387,44 [A] 
Celkem: A=387,44 [B]</t>
  </si>
  <si>
    <t>11337</t>
  </si>
  <si>
    <t>ODSTRANĚNÍ PODKLADU ZPEVNĚNÝCH PLOCH Z DLAŽEBNÍCH KOSTEK</t>
  </si>
  <si>
    <t>Včetně odvozu a uložení na skládku zhotovitele.  
Vytěžený materiál majetkem zhotovitele  
Plocha odečtena digitálně ze situace</t>
  </si>
  <si>
    <t>1851,1*0,1=185,11 [A] 
Celkem: A=185,11 [B]</t>
  </si>
  <si>
    <t>11352</t>
  </si>
  <si>
    <t>ODSTRANĚNÍ CHODNÍKOVÝCH A SILNIČNÍCH OBRUBNÍKŮ BETONOVÝCH</t>
  </si>
  <si>
    <t>Odstranění stávajícíh bet. obrubníků vč. odvozu a uložení na skládku  
Poplatek za skládku uveden v položce 014102.4  
Délka odečtena digitálně ze situace</t>
  </si>
  <si>
    <t>986,5=986,50 [A] 
Celkem: A=986,50 [B]</t>
  </si>
  <si>
    <t>Plošné frézování asfaltobetonového souvrství.  
Zhotovitel v ceně zohlední možnost zpětného využití vyfrézovaného materiálu na stavbě   
Včetně odvozu a uložení na skládku dodavatele  
Vyrovnávky příčného sklonu (odhad 1,5%)  
Plocha odečtena digitálně ze situace</t>
  </si>
  <si>
    <t>Vozovka: 3145*0,15=471,75 [B] 
Sanace: 1207,4*0,15=181,11 [C] 
Vyrovnávky: 5,15=5,15 [D] 
Celkem: B+C+D=658,01 [E]</t>
  </si>
  <si>
    <t>Frézování drážky podél ostrůvku, kolem obrubníků vč. likvidace vyfrézováného materiálu  
Vyplnění drážky v položce 931324  
Délka odečtena digitálně ze situace</t>
  </si>
  <si>
    <t>13,3+966,5+20=999,80 [C]</t>
  </si>
  <si>
    <t>12373</t>
  </si>
  <si>
    <t>ODKOP PRO SPOD STAVBU SILNIC A ŽELEZNIC TŘ. I</t>
  </si>
  <si>
    <t>Odkop stávající aktivné zóny vč. odvozu na skládku  
Poplatek za skládku uveden v položce 014102.2  
Uložení výkopku na skládku v položce 01720  
Čerpáno dle skutečnosti na pokyn TDI  
Plocha odečtena digitálně ze situace</t>
  </si>
  <si>
    <t>1591,9*0,5=795,95 [A] 
Celkem: A=795,95 [B]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</si>
  <si>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</si>
  <si>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</t>
  </si>
  <si>
    <t>HLOUBENÍ RÝH ŠÍŘ DO 2M PAŽ I NEPAŽ TŘ. I</t>
  </si>
  <si>
    <t>vč. odvozu na skládku  
Uložení v pol 17120, Poplatek za skládku uveden v pol. 014102.2  
Plocha odečtena digitálně ze situace</t>
  </si>
  <si>
    <t>přípojky UV 
15*0,5*0,8=6,00 [A] 
Celkem: A=6,00 [B]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</si>
  <si>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</si>
  <si>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17581</t>
  </si>
  <si>
    <t>OBSYP POTRUBÍ A OBJEKTŮ Z NAKUPOVANÝCH MATERIÁLŮ</t>
  </si>
  <si>
    <t>Obsyp ŠDa 0/32 vč. pořízení a dovoz na místo rozprostření  
Plocha odečtena digitálně ze situace a řezu</t>
  </si>
  <si>
    <t>přípojky UV 
15*0,8*0,4=4,80 [A] 
Celkem: A=4,80 [B]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</si>
  <si>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</si>
  <si>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</si>
  <si>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</si>
  <si>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Čerpáno dle skutečnosti na pokyn TDI  
Plocha odečtena digitálně ze situace</t>
  </si>
  <si>
    <t>1591,1=1 591,10 [A]</t>
  </si>
  <si>
    <t>položka zahrnuje úpravu pláně včetně vyrovnání výškových rozdílů. Míru zhutnění určuje projekt.</t>
  </si>
  <si>
    <t>Základy</t>
  </si>
  <si>
    <t>212645</t>
  </si>
  <si>
    <t>TRATIVODY KOMPL Z TRUB Z PLAST HM DN DO 200MM, RÝHA TŘ I</t>
  </si>
  <si>
    <t>Podélná drenáž DN160, lože z ŠP tl. 100mm, obsyp ze ŠD fr. 8/16  
pvč. odvozu a uložení na skládku, poplatek za skládku uveden v položce 014102.2  
Délka odečtena digitálně ze situace</t>
  </si>
  <si>
    <t>1234=1 234,00 [A] 
Celkem: A=1 234,00 [B]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</si>
  <si>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</si>
  <si>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15</t>
  </si>
  <si>
    <t>21452</t>
  </si>
  <si>
    <t>SANAČNÍ VRSTVY Z KAMENIVA DRCENÉHO</t>
  </si>
  <si>
    <t>Do aktivní zóny dle ČSN 73 6133 tl. 500mm  
ŠDa 0/63  
Čerpáno dle skutečnosti na pokyn TDI  
Plocha odečten digitálně ze situace</t>
  </si>
  <si>
    <t>Sanace: 1591,9*0,5=795,95 [A] 
Celkem: A=795,95 [B]</t>
  </si>
  <si>
    <t>položka zahrnuje dodávku předepsaného kameniva, mimostaveništní a vnitrostaveništní dopravu a jeho uložení  
není-li v zadávací dokumentaci uvedeno jinak, jedná se o nakupovaný materiál</t>
  </si>
  <si>
    <t>16</t>
  </si>
  <si>
    <t>21461</t>
  </si>
  <si>
    <t>SEPARAČNÍ GEOTEXTILIE</t>
  </si>
  <si>
    <t>Separační geotextilie min. 300g/m2 dle ČSN 73 6133 a TP 97  
CBR &gt;3kN  
odolnost proti proražení &lt;10mm  
tažnost &gt;50%  
Čerpáno dle skutečnosti na pokyn TDI  
Plocha odečtena digitálně ze situace a řezu</t>
  </si>
  <si>
    <t>4516,4=4 516,40 [A] 
Celkem: A=4 516,40 [B]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</si>
  <si>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</si>
  <si>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</si>
  <si>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17</t>
  </si>
  <si>
    <t>45157</t>
  </si>
  <si>
    <t>PODKLADNÍ A VÝPLŇOVÉ VRSTVY Z KAMENIVA TĚŽENÉHO</t>
  </si>
  <si>
    <t>Hutněný štěrkopískový podsyp fr. 0-8 tl. 100 mm přípojky UV  
Plocha odečtena digitálně ze situace</t>
  </si>
  <si>
    <t>přípojky UV 
15*0,8*0,1=1,20 [A] 
Celkem: A=1,20 [B]</t>
  </si>
  <si>
    <t>18</t>
  </si>
  <si>
    <t>561401</t>
  </si>
  <si>
    <t>KAMENIVO ZPEVNĚNÉ CEMENTEM TŘ. I</t>
  </si>
  <si>
    <t>SC8/10 tl. 130mm  
Čerpáno dle skutečnosti na pokyn TDI  
Plocha odečtena digitálně ze situace</t>
  </si>
  <si>
    <t>Sanace: 1851,1*0,13=240,64 [A] 
Celkem: A=240,64 [B]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</si>
  <si>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</si>
  <si>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19</t>
  </si>
  <si>
    <t>56334</t>
  </si>
  <si>
    <t>VOZOVKOVÉ VRSTVY ZE ŠTĚRKODRTI TL. DO 200MM</t>
  </si>
  <si>
    <t>ŠDa 0/32  
Čerpáno dle skutečnosti na pokyn TDI  
Plocha odečtena digitálně ze situace</t>
  </si>
  <si>
    <t>Sanace: 1684,5=1 684,50 [A] 
Celkem: A=1 684,50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</si>
  <si>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</si>
  <si>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20</t>
  </si>
  <si>
    <t>Pod CRmB: 3145+1851,1=4 996,10 [A] 
Celkem: A=4 996,10 [B]</t>
  </si>
  <si>
    <t>21</t>
  </si>
  <si>
    <t>Pod ACO: 3145+1851,1=4 996,10 [A] 
Pod ACL: 3145+1851,1=4 996,10 [B] 
Celkem: A+B=9 992,20 [C]</t>
  </si>
  <si>
    <t>22</t>
  </si>
  <si>
    <t>Vozovka: 3145=3 145,00 [A] 
Sanace: 1851,1=1 851,10 [B] 
Celkem: A+B=4 996,10 [C]</t>
  </si>
  <si>
    <t>23</t>
  </si>
  <si>
    <t>Vozovka: 3145=3 145,00 [A] 
Sanace: 1851,1=1 851,10 [B] 
Celkem: A+B=4 996,10 [D]</t>
  </si>
  <si>
    <t>24</t>
  </si>
  <si>
    <t>25</t>
  </si>
  <si>
    <t>577A1</t>
  </si>
  <si>
    <t>VÝSPRAVA TRHLIN ASFALTOVOU ZÁLIVKOU</t>
  </si>
  <si>
    <t>Oprava trhlin dle TP 115  
Předpoklad</t>
  </si>
  <si>
    <t>603,7/10*5=301,85 [A] 
Celkem: A=301,85 [B]</t>
  </si>
  <si>
    <t>- vyfrézování drážky šířky do 20mm hloubky do 40mm  
- vyčištění  
- nátěr  
- výplň předepsanou zálivkovou hmotou</t>
  </si>
  <si>
    <t>Potrubí</t>
  </si>
  <si>
    <t>26</t>
  </si>
  <si>
    <t>87433</t>
  </si>
  <si>
    <t>POTRUBÍ Z TRUB PLASTOVÝCH ODPADNÍCH DN DO 150MM</t>
  </si>
  <si>
    <t>DN150   
Přípojky UV  
Délka odečtena digitálně ze situace</t>
  </si>
  <si>
    <t>15=15,00 [A] 
Celkem: A=15,00 [B]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</si>
  <si>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</si>
  <si>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27</t>
  </si>
  <si>
    <t>89712</t>
  </si>
  <si>
    <t>VPUSŤ KANALIZAČNÍ ULIČNÍ KOMPLETNÍ Z BETONOVÝCH DÍLCŮ</t>
  </si>
  <si>
    <t>Výměna uličních vpustí, mříž D400  
Počet odečten digitálně ze situace</t>
  </si>
  <si>
    <t>19=19,00 [A] 
Celkem: A=19,00 [B]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</si>
  <si>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</si>
  <si>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28</t>
  </si>
  <si>
    <t>89921</t>
  </si>
  <si>
    <t>VÝŠKOVÁ ÚPRAVA POKLOPŮ</t>
  </si>
  <si>
    <t>Počet odečten digitálně ze situace</t>
  </si>
  <si>
    <t>- položka výškové úpravy zahrnuje všechny nutné práce a materiály pro zvýšení nebo snížení zařízení (včetně nutné úpravy stávajícího povrchu vozovky nebo chodníku).</t>
  </si>
  <si>
    <t>29</t>
  </si>
  <si>
    <t>89923</t>
  </si>
  <si>
    <t>VÝŠKOVÁ ÚPRAVA KRYCÍCH HRNCŮ</t>
  </si>
  <si>
    <t>13=13,00 [A] 
Celkem: A=13,00 [B]</t>
  </si>
  <si>
    <t>30</t>
  </si>
  <si>
    <t>917224</t>
  </si>
  <si>
    <t>SILNIČNÍ A CHODNÍKOVÉ OBRUBY Z BETONOVÝCH OBRUBNÍKŮ ŠÍŘ 150MM</t>
  </si>
  <si>
    <t>Betonový obrubník 250/150/1000 vč. betonového lože C20/25nXF3  
Délka odečtena digitálně ze situace</t>
  </si>
  <si>
    <t>966,5=966,50 [A] 
Celkem: A=966,50 [B]</t>
  </si>
  <si>
    <t>Položka zahrnuje:  
dodání a pokládku betonových obrubníků o rozměrech předepsaných zadávací dokumentací  
betonové lože i boční betonovou opěrku.</t>
  </si>
  <si>
    <t>31</t>
  </si>
  <si>
    <t>91725</t>
  </si>
  <si>
    <t>NÁSTUPIŠTNÍ OBRUBNÍKY BETONOVÉ</t>
  </si>
  <si>
    <t>Bezbariérový betonový obrubník 290/400/1000 do betonového lože C20/25nXF3  
Délka odečtena digitálně ze situace</t>
  </si>
  <si>
    <t>20=20,00 [A] 
Celkem: A=20,00 [B]</t>
  </si>
  <si>
    <t>32</t>
  </si>
  <si>
    <t>Vyfrézování drážky v položce 113764  
Délka odečtena digitálně ze situace</t>
  </si>
  <si>
    <t>33</t>
  </si>
  <si>
    <t>96687</t>
  </si>
  <si>
    <t>VYBOURÁNÍ ULIČNÍCH VPUSTÍ KOMPLETNÍCH</t>
  </si>
  <si>
    <t>Vybourání uličních vpustí vč. odvozu a uložení na skládku  
Poplatek za skládku uveden v položce 014102.4  
Počet odečten digitálně ze situace</t>
  </si>
  <si>
    <t>14=14,00 [A] 
Celkem: A=14,00 [B]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</si>
  <si>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</si>
  <si>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105.2_ZVV</t>
  </si>
  <si>
    <t>Suť z betonových onstrukcí (2,4 t/m3)  
k Položce 11352</t>
  </si>
  <si>
    <t>11352: 59*0,25*0,15=2,21 [B] 
Celkem: (B)*2,4=5,30 [D]</t>
  </si>
  <si>
    <t>59=59,00 [A] 
Celkem: A=59,00 [B]</t>
  </si>
  <si>
    <t>Zhotovitel v ceně zohlední možnost zpětného využití vyfrézovaného materiálu na stavbě   
Včetně odvozu a uložení na skládku dodavatele  
Plocha odečtena digitálně ze situace</t>
  </si>
  <si>
    <t>Sjezdy: 349*0,04+349*0,8*0,08+349*0,6*0,03=42,58 [A]</t>
  </si>
  <si>
    <t>131+59=190,00 [A] 
Celkem: A=190,00 [B]</t>
  </si>
  <si>
    <t>Pod CRmB: 349*0,6=209,40 [A]</t>
  </si>
  <si>
    <t>Pod ACO: 349=349,00 [A] 
Pod ACL: 349*0,8=279,20 [B] 
Celkem: A+B=628,20 [C]</t>
  </si>
  <si>
    <t>Sjezdy: 349*0,6=209,40 [C]</t>
  </si>
  <si>
    <t>Sjezdy: 349=349,00 [C]</t>
  </si>
  <si>
    <t>Sjezdy: 349*0,8=279,20 [C]</t>
  </si>
  <si>
    <t>919111</t>
  </si>
  <si>
    <t>ŘEZÁNÍ ASFALTOVÉHO KRYTU VOZOVEK TL DO 50MM</t>
  </si>
  <si>
    <t>Řezání asfaltového krytu před frézováním  
Délka odečtena digitálně ze situace</t>
  </si>
  <si>
    <t>131=131,00 [A] 
Celkem: A=131,00 [B]</t>
  </si>
  <si>
    <t>Asfaltová zálivka za horka mezi stávajícím a novým asfaltem a novým asfaltem a obrubou  
Délka odečtena digitálně ze situace</t>
  </si>
  <si>
    <t>SO 115.2_NV</t>
  </si>
  <si>
    <t>Chodník 9,488 - 10,098</t>
  </si>
  <si>
    <t>Nezpevněné kamenivo a R-Mat (1,9 t/m3)  
K položce 11332, 12373</t>
  </si>
  <si>
    <t>11332: 90,053=90,05 [A] 
12373: 157,106=157,11 [B] 
Celkem: (A+B)*1,9=469,60 [C]</t>
  </si>
  <si>
    <t>Živičné vrstvy (2,4 t/m3)  
K položce 11313</t>
  </si>
  <si>
    <t>40,852*2,4=98,04 [A] 
Celkem: A=98,04 [B]</t>
  </si>
  <si>
    <t>Suť z betonových onstrukcí (2,4 t/m3)  
k Položce 11351</t>
  </si>
  <si>
    <t>11351: 100,4*0,05*0,25=1,26 [A] 
Celkem: (A)*2,4=3,02 [D]</t>
  </si>
  <si>
    <t>Suť z bet. dlažby (2,0t/m3)  
K položce 11318</t>
  </si>
  <si>
    <t>15,306*2,0=30,61 [A] 
Celkem: A=30,61 [B]</t>
  </si>
  <si>
    <t>11313</t>
  </si>
  <si>
    <t>ODSTRANĚNÍ KRYTU ZPEVNĚNÝCH PLOCH S ASFALTOVÝM POJIVEM</t>
  </si>
  <si>
    <t>Odstranění asfaltového chodníku vč. odvozu a uložení na skládku  
Poplatek za skládku uveden 014102.3  
Plocha odečtena digitálně ze situace</t>
  </si>
  <si>
    <t>Asfalt. chodník: 1021,3*0,04=40,85 [A] 
Celkem: A=40,85 [C]</t>
  </si>
  <si>
    <t>Odstranění dlažby vč. odvozu a uložení na skládku  
Poplatek za skládku uveden v položce 014102.5  
Plocha odečtena digitálně ze situace</t>
  </si>
  <si>
    <t>tl. 60mm: 255,1*0,06=15,31 [A] 
Celkem: A=15,31 [C]</t>
  </si>
  <si>
    <t>Odstranění podkladu chodníku vč. odvozu a uložení na skládku  
Poplatek za skládku uveden 014102.2  
Plocha odečtena digitálně ze situace</t>
  </si>
  <si>
    <t>Chodník z dlažby: 216,6*0,18=38,99 [A] 
Asfalt. chodník: 1021,3*0,05=51,07 [B] 
Celkem: A+B=90,06 [D]</t>
  </si>
  <si>
    <t>11351</t>
  </si>
  <si>
    <t>ODSTRANĚNÍ ZÁHONOVÝCH OBRUBNÍKŮ</t>
  </si>
  <si>
    <t>100,4=100,40 [A] 
Celkem: A=100,40 [B]</t>
  </si>
  <si>
    <t>Odstranění podkladní vrstvy chodníků vč. odvozu na skládku  
Uložení v položce 17120, Poplatek za skládku uveden v položce 014102.2  
Plocha odečtena digitálně ze situace</t>
  </si>
  <si>
    <t>Asfalt. chodník: 1021,3*0,15=153,20 [A] 
Chodník z dlažby: 26,07*0,15=3,91 [C] 
Celkem: A+C=157,11 [D]</t>
  </si>
  <si>
    <t>56330</t>
  </si>
  <si>
    <t>VOZOVKOVÉ VRSTVY ZE ŠTĚRKODRTI</t>
  </si>
  <si>
    <t>Podkladní vrstva z ŠDa 0/32 pod chodník z dlažby a z asfaltu  
Plocha odečtena digitálně ze situace</t>
  </si>
  <si>
    <t>(214,4+2,2)*0,15=32,49 [A] 
Asfalt. chodník: 1021,3*0,15=153,20 [E] 
Relief. dlažba: 37,8*0,15=5,67 [C] 
Celkem: A+E+C=191,36 [F]</t>
  </si>
  <si>
    <t>56360</t>
  </si>
  <si>
    <t>VOZOVKOVÉ VRSTVY Z RECYKLOVANÉHO MATERIÁLU</t>
  </si>
  <si>
    <t>Podkladní vrstva asfaltového chodníku z R-Mat  
Plocha odečtena digitálně ze situace</t>
  </si>
  <si>
    <t>Asfalt. chodník: 1021,3*0,06=61,28 [A] 
Relief. dlažba: 37,8*0,05=1,89 [C] 
Celkem: A+C=63,17 [D]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</si>
  <si>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</si>
  <si>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Spojovací postřik z polymerem modif. kation. asf. emulze 0,3 kg/m2  
Plocha odečtena digitálně ze situace</t>
  </si>
  <si>
    <t>Asfalt. chodník: 1021,3=1 021,30 [A] 
Celkem: A=1 021,30 [B]</t>
  </si>
  <si>
    <t>574A31</t>
  </si>
  <si>
    <t>ASFALTOVÝ BETON PRO OBRUSNÉ VRSTVY ACO 8 TL. 40MM</t>
  </si>
  <si>
    <t>ACO 8  
Plocha odečtena digitálně ze situace</t>
  </si>
  <si>
    <t>582611</t>
  </si>
  <si>
    <t>KRYTY Z BETON DLAŽDIC SE ZÁMKEM ŠEDÝCH TL 60MM DO LOŽE Z KAM</t>
  </si>
  <si>
    <t>Chodník z  betonové dlažby tl. 60mm do lože z kameniva  
Plocha odečtena digitálně ze situace</t>
  </si>
  <si>
    <t>207,4=207,40 [A] 
Celkem: A=207,40 [B]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</si>
  <si>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</si>
  <si>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582614</t>
  </si>
  <si>
    <t>KRYTY Z BETON DLAŽDIC SE ZÁMKEM BAREV TL 60MM DO LOŽE Z KAM</t>
  </si>
  <si>
    <t>Kontrastní pás chodníku z betonové dlažby tl. 60mm  
Plocha odečtena digitálně ze situace</t>
  </si>
  <si>
    <t>7=7,00 [A] 
Celkem: A=7,00 [B]</t>
  </si>
  <si>
    <t>58261A</t>
  </si>
  <si>
    <t>KRYTY Z BETON DLAŽDIC SE ZÁMKEM BAREV RELIÉF TL 60MM DO LOŽE Z KAM</t>
  </si>
  <si>
    <t>Dlažba reliéfní tl. 60mm  
Plocha odečtena digitálně ze situace</t>
  </si>
  <si>
    <t>2,2+37,8=40,00 [A] 
Celkem: A=40,00 [B]</t>
  </si>
  <si>
    <t>2=2,00 [A] 
Celkem: A=2,00 [B]</t>
  </si>
  <si>
    <t>917211</t>
  </si>
  <si>
    <t>ZÁHONOVÉ OBRUBY Z BETONOVÝCH OBRUBNÍKŮ ŠÍŘ 50MM</t>
  </si>
  <si>
    <t>Betonový obrubní 200/50/1000 vč. betonového lože C20/25nXF3  
Délka odečtena digitálně ze situace</t>
  </si>
  <si>
    <t>93756</t>
  </si>
  <si>
    <t>MOBILIÁŘ - KOVOVÉ MŘÍŽE PRO STROMY</t>
  </si>
  <si>
    <t>Výšková úprava mříží bez dodávky mříží  
Počet odečten digitálně ze situace</t>
  </si>
  <si>
    <t>6=6,00 [A] 
Celkem: A=6,00 [B]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</si>
  <si>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</si>
  <si>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>93767</t>
  </si>
  <si>
    <t>MOBILIÁŘ - PŘÍSTŘEŠKY PRO ZASTÁVKY VEŘEJNÉ DOPRAVY</t>
  </si>
  <si>
    <t>Výšková úprava autobusového přístřešku bez dodávky přístřešku</t>
  </si>
  <si>
    <t>SO 115.2_ZVV</t>
  </si>
  <si>
    <t>Nezpevněné kamenivo a R-Mat (1,9 t/m3)  
K položce 11332,12373</t>
  </si>
  <si>
    <t>11332: 6,001=6,00 [A] 
12373: 18,002=18,00 [B] 
Celkem: (A+B)*1,9=45,60 [C]</t>
  </si>
  <si>
    <t>4,119*2,4=9,89 [A] 
Celkem: A=9,89 [B]</t>
  </si>
  <si>
    <t>2,855*2,0=5,71 [A] 
Celkem: A=5,71 [B]</t>
  </si>
  <si>
    <t>Pojizdný chodník: 82,38*0,05=4,12 [B] 
Celkem: B=4,12 [C]</t>
  </si>
  <si>
    <t>tl. 60mm: 14,11*0,06=0,85 [A] 
tl. 80mm: 25,1*0,08=2,01 [B] 
Celkem: A+B=2,86 [C]</t>
  </si>
  <si>
    <t>Pojizdný chodník: 82,38*0,05+37,63*0,05=6,00 [C] 
Celkem: C=6,00 [D]</t>
  </si>
  <si>
    <t>Odstranění podkladní vrstvy chodníků vč. odvozu na skládku  
Uložení v položce 17120, Poplatek za skládku uveden v položce 014102.1  
Plocha odečtena digitálně ze situace</t>
  </si>
  <si>
    <t>Pojizdný chodník: 82,38*0,15=12,36 [B] 
Chodník z dlažby: 37,63*0,15=5,64 [C] 
Celkem: B+C=18,00 [D]</t>
  </si>
  <si>
    <t>Podkladní vrstva asfaltového chodníku z ŠDa 0/32  
Plocha odečtena digitálně ze situace</t>
  </si>
  <si>
    <t>Pojizdný chodník: 96,488*0,15=14,47 [B] 
Relief. dlažba: 23,52*0,15=3,53 [C] 
Celkem: B+C=18,00 [D]</t>
  </si>
  <si>
    <t>Pojizdný chodník: 96,488*0,05=4,82 [B] 
Relief. dlažba: 23,52*0,05=1,18 [C] 
Celkem: B+C=6,00 [D]</t>
  </si>
  <si>
    <t>Pojizdný chodník: 96,488=96,49 [B] 
Celkem: B=96,49 [C]</t>
  </si>
  <si>
    <t>574A41</t>
  </si>
  <si>
    <t>ASFALTOVÝ BETON PRO OBRUSNÉ VRSTVY ACO 8 TL. 50MM</t>
  </si>
  <si>
    <t>58261B</t>
  </si>
  <si>
    <t>KRYTY Z BETON DLAŽDIC SE ZÁMKEM BAREV RELIÉF TL 80MM DO LOŽE Z KAM</t>
  </si>
  <si>
    <t>Reliéfní dlažba pojizdného chodníku tl. 80 mm  
Plocha odečtena digitálně ze situace</t>
  </si>
  <si>
    <t>23,52=23,52 [A] 
Celkem: A=23,52 [B]</t>
  </si>
  <si>
    <t>SO 191.5.2_ZVH</t>
  </si>
  <si>
    <t>Dopravní značení</t>
  </si>
  <si>
    <t>914121</t>
  </si>
  <si>
    <t>DOPRAVNÍ ZNAČKY ZÁKLADNÍ VELIKOSTI OCELOVÉ FÓLIE TŘ 1 - DODÁVKA A MONTÁŽ</t>
  </si>
  <si>
    <t>Výměna stávajícího svislého dopravního značení  
viz. situace dopravního značení  
čerpání se souhlasem TDI</t>
  </si>
  <si>
    <t>IZ4a 1=1,00 [A] 
P2 4=4,00 [B] 
IJ10 1=1,00 [C] 
E13 2=2,00 [D] 
IP6 2=2,00 [E] 
B24b 1=1,00 [F] 
E9 1=1,00 [G] 
IS4a 1=1,00 [H] 
IS24b 2=2,00 [I] 
IS3c 1=1,00 [J] 
IS5 1=1,00 [K] 
IS4c 1=1,00 [L] 
C4a 1=1,00 [M] 
Celkem: A+B+C+D+E+F+G+H+I+J+K+L+M=19,00 [N]</t>
  </si>
  <si>
    <t>položka zahrnuje:  
- dodávku a montáž značek v požadovaném provedení</t>
  </si>
  <si>
    <t>914921</t>
  </si>
  <si>
    <t>SLOUPKY A STOJKY DOPRAVNÍCH ZNAČEK Z OCEL TRUBEK DO PATKY - DODÁVKA A MONTÁŽ</t>
  </si>
  <si>
    <t>výměna stávajících sloupků svislého dopravního značení  
viz. situace dopravního značení  
čerpáno se souhlasem TDI</t>
  </si>
  <si>
    <t>11=11,00 [A]</t>
  </si>
  <si>
    <t>položka zahrnuje:  
- sloupky a upevňovací zařízení včetně jejich osazení (betonová patka, zemní práce)</t>
  </si>
  <si>
    <t>915111</t>
  </si>
  <si>
    <t>VODOROVNÉ DOPRAVNÍ ZNAČENÍ BARVOU HLADKÉ - DODÁVKA A POKLÁDKA</t>
  </si>
  <si>
    <t>vč. předznačení  
Délka odečtena digitálně ze situace</t>
  </si>
  <si>
    <t>V2b (3/1,5/0,125): 570/3*2*0,125=47,50 [A] 
V2b (1,5/1,5/0,25): 38,5/2*0,25=4,81 [B] 
V4 (0,25): 1111*0,25=277,75 [C] 
V4 (0,5/0,5/0,25): 76/2*0,25=9,50 [E] 
V7a: 32*0,5=16,00 [F] 
V11a: 66,1*0,125=8,26 [H] 
Celkem: A+B+C+E+F+H=363,82 [I]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</si>
  <si>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</si>
  <si>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</si>
  <si>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</si>
  <si>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Definitivní dopravní značení  
Délka odečtena digitálně ze situace</t>
  </si>
  <si>
    <t>91552</t>
  </si>
  <si>
    <t>VODOR DOPRAV ZNAČ - PÍSMENA</t>
  </si>
  <si>
    <t>Nápis BUS</t>
  </si>
  <si>
    <t>položka zahrnuje:  
- dodání a pokládku nátěrového materiálu  
- předznačení a reflexní úpravu</t>
  </si>
  <si>
    <t>SO 192.5.2_ZVV</t>
  </si>
  <si>
    <t>DIO</t>
  </si>
  <si>
    <t>02710</t>
  </si>
  <si>
    <t>POMOC PRÁCE ZŘÍZ NEBO ZAJIŠŤ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</si>
  <si>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pro stanovení objízdných tras a projednání s příslušnými úřady. Zajištění uzavírky platí na délku stavby tj. 610 m.</t>
  </si>
  <si>
    <t>914132</t>
  </si>
  <si>
    <t>DOPRAVNÍ ZNAČKY ZÁKLADNÍ VELIKOSTI OCELOVÉ FÓLIE TŘ 2 - MONTÁŽ S PŘEMÍSTĚNÍM</t>
  </si>
  <si>
    <t>umístění provizorního dopravního značení po celou dobu výstavby včetně přesunů ve fazích stavby</t>
  </si>
  <si>
    <t>16=16,00 [A] 
Celkem: A=16,00 [B]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</si>
  <si>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</si>
  <si>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</si>
  <si>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</si>
  <si>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16=16,00 [A]</t>
  </si>
  <si>
    <t>Položka zahrnuje odstranění, demontáž a odklizení materiálu s odvozem na předepsané místo</t>
  </si>
  <si>
    <t>914139</t>
  </si>
  <si>
    <t>DOPRAV ZNAČKY ZÁKLAD VEL OCEL FÓLIE TŘ 2 - NÁJEMNÉ</t>
  </si>
  <si>
    <t>KOMPLET</t>
  </si>
  <si>
    <t>k položce 914132  
nájemné po celou dobu výstavby</t>
  </si>
  <si>
    <t>položka zahrnuje sazbu za pronájem dopravních značek a zařízení, počet jednotek je určen jako součin počtu značek a počtu dní použití</t>
  </si>
  <si>
    <t>914952</t>
  </si>
  <si>
    <t>SLOUPKY A STOJKY DZ Z JÄKL PROF PRO OCEL STOJAN MONT S PŘESUN</t>
  </si>
  <si>
    <t>umístění sloupků provizorního dopravního značení po celou dobu výstavby včetně přesunů ve fazích stavby</t>
  </si>
  <si>
    <t>28=28,00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</si>
  <si>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</si>
  <si>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914953</t>
  </si>
  <si>
    <t>SLOUPKY A STOJKY DZ Z JÄKL PROFILŮ PRO OCEL STOJAN DEMONTÁŽ</t>
  </si>
  <si>
    <t>914959</t>
  </si>
  <si>
    <t>SLOUP A STOJKY DZ Z JÄKL PRO OCEL STOJAN NÁJEMNÉ</t>
  </si>
  <si>
    <t>k položce 914952  
nájemné po celou dobu výstavby</t>
  </si>
  <si>
    <t>položka zahrnuje sazbu za pronájem dopravních značek a zařízení.</t>
  </si>
  <si>
    <t>915321</t>
  </si>
  <si>
    <t>VODOR DOPRAV ZNAČ Z FÓLIE DOČAS ODSTRANITEL - DOD A POKLÁDKA</t>
  </si>
  <si>
    <t>V5</t>
  </si>
  <si>
    <t>50*0,5=25,00 [A] 
Celkem: A=25,00 [B]</t>
  </si>
  <si>
    <t>položka zahrnuje:  
- dodání a pokládku předepsané fólie  
- zahrnuje předznačení</t>
  </si>
  <si>
    <t>915322</t>
  </si>
  <si>
    <t>VODOR DOPRAV ZNAČ Z FÓLIE DOČAS ODSTRANITEL - ODSTRANĚNÍ</t>
  </si>
  <si>
    <t>Odstranění V5</t>
  </si>
  <si>
    <t>zahrnuje odstranění značení bez ohledu na způsob provedení (zatření, zbroušení) a odklizení vzniklé suti</t>
  </si>
  <si>
    <t>916122</t>
  </si>
  <si>
    <t>DOPRAV SVĚTLO VÝSTRAŽ SOUPRAVA 3KS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</si>
  <si>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</si>
  <si>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</si>
  <si>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</si>
  <si>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2=2,00 [A]</t>
  </si>
  <si>
    <t>Položka zahrnuje odstranění, demontáž a odklizení zařízení s odvozem na předepsané místo</t>
  </si>
  <si>
    <t>916129</t>
  </si>
  <si>
    <t>DOPRAV SVĚTLO VÝSTRAŽ SOUPRAVA 3KS - NÁJEMNÉ</t>
  </si>
  <si>
    <t>k položce 916122  
nájemné po celou dobu výstavby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</si>
  <si>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</si>
  <si>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</si>
  <si>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</si>
  <si>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916153</t>
  </si>
  <si>
    <t>SEMAFOROVÁ PŘENOSNÁ SOUPRAVA - DEMONTÁŽ</t>
  </si>
  <si>
    <t>916159</t>
  </si>
  <si>
    <t>SEMAFOROVÁ PŘENOSNÁ SOUPRAVA - NÁJEMNÉ</t>
  </si>
  <si>
    <t>k položce 916152  
nájemné po celou dobu výstavby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</si>
  <si>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</si>
  <si>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</si>
  <si>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</si>
  <si>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</si>
  <si>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</si>
  <si>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6=6,00 [A]</t>
  </si>
  <si>
    <t>916329</t>
  </si>
  <si>
    <t>DOPRAVNÍ ZÁBRANY Z2 S FÓLIÍ TŘ 2 - NÁJEMNÉ</t>
  </si>
  <si>
    <t>k položce 916322  
nájemné po celou dobu výstavby</t>
  </si>
  <si>
    <t>916362</t>
  </si>
  <si>
    <t>SMĚROVACÍ DESKY Z4 OBOUSTR S FÓLIÍ TŘ 2 - MONTÁŽ S PŘESUNEM</t>
  </si>
  <si>
    <t>65=65,00 [A] 
Celkem: A=65,00 [B]</t>
  </si>
  <si>
    <t>916363</t>
  </si>
  <si>
    <t>SMĚROVACÍ DESKY Z4 OBOUSTR S FÓLIÍ TŘ 2 - DEMONTÁŽ</t>
  </si>
  <si>
    <t>65=65,00 [A]</t>
  </si>
  <si>
    <t>916369</t>
  </si>
  <si>
    <t>SMĚROVACÍ DESKY Z4 OBOUSTR S FÓLIÍ TŘ 2 - NÁJEMNÉ</t>
  </si>
  <si>
    <t>k položce 916362  
nájemné po celou dobu výstavby</t>
  </si>
  <si>
    <t>916532</t>
  </si>
  <si>
    <t>PATKA PRO VODÍCÍ DESKY SAMOSTATNÁ DO 10KG - MONTÁŽ S PŘESUN</t>
  </si>
  <si>
    <t>dvě patky pod SDZ a zábrany Z2  
jedna patka pod vodící desky Z4  
umístění provizorního dopravního značení po celou dobu výstavby včetně přesunů ve fazích stavby</t>
  </si>
  <si>
    <t>32+24+65=121,00 [A]</t>
  </si>
  <si>
    <t>916533</t>
  </si>
  <si>
    <t>PATKA PRO VODÍCÍ DESKY SAMOSTATNÁ DO 10KG - DEMONTÁŽ</t>
  </si>
  <si>
    <t>916539</t>
  </si>
  <si>
    <t>PATKA PRO VODÍCÍ DESKY SAMOSTATNÁ DO 10KG - NÁJEMNÉ</t>
  </si>
  <si>
    <t>k položce 916532  
nájemné po celou dobu výstavby</t>
  </si>
  <si>
    <t>položka zahrnuje cenu za pronájem dopravních značek a zařízení, která se určí jako součin počtu značek, počtu dní použití a denní sazby</t>
  </si>
</sst>
</file>

<file path=xl/styles.xml><?xml version="1.0" encoding="utf-8"?>
<styleSheet xmlns="http://schemas.openxmlformats.org/spreadsheetml/2006/main">
  <numFmts count="1">
    <numFmt numFmtId="177" formatCode="#,##0.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0+O8+O61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</v>
      </c>
      <c s="35">
        <f>0+I8+I61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13</v>
      </c>
      <c s="5"/>
      <c s="14" t="s">
        <v>14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19" t="s">
        <v>35</v>
      </c>
      <c s="23" t="s">
        <v>18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02">
      <c r="A10" s="27" t="s">
        <v>40</v>
      </c>
      <c r="E10" s="28" t="s">
        <v>41</v>
      </c>
    </row>
    <row r="11" spans="1:5" ht="25.5">
      <c r="A11" s="29" t="s">
        <v>42</v>
      </c>
      <c r="E11" s="30" t="s">
        <v>43</v>
      </c>
    </row>
    <row r="12" spans="1:5" ht="12.75">
      <c r="A12" t="s">
        <v>44</v>
      </c>
      <c r="E12" s="28" t="s">
        <v>45</v>
      </c>
    </row>
    <row r="13" spans="1:16" ht="12.75">
      <c r="A13" s="19" t="s">
        <v>35</v>
      </c>
      <c s="23" t="s">
        <v>12</v>
      </c>
      <c s="23" t="s">
        <v>46</v>
      </c>
      <c s="19" t="s">
        <v>18</v>
      </c>
      <c s="24" t="s">
        <v>47</v>
      </c>
      <c s="25" t="s">
        <v>39</v>
      </c>
      <c s="26">
        <v>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76.5">
      <c r="A14" s="27" t="s">
        <v>40</v>
      </c>
      <c r="E14" s="28" t="s">
        <v>48</v>
      </c>
    </row>
    <row r="15" spans="1:5" ht="25.5">
      <c r="A15" s="29" t="s">
        <v>42</v>
      </c>
      <c r="E15" s="30" t="s">
        <v>43</v>
      </c>
    </row>
    <row r="16" spans="1:5" ht="12.75">
      <c r="A16" t="s">
        <v>44</v>
      </c>
      <c r="E16" s="28" t="s">
        <v>49</v>
      </c>
    </row>
    <row r="17" spans="1:16" ht="12.75">
      <c r="A17" s="19" t="s">
        <v>35</v>
      </c>
      <c s="23" t="s">
        <v>21</v>
      </c>
      <c s="23" t="s">
        <v>46</v>
      </c>
      <c s="19" t="s">
        <v>12</v>
      </c>
      <c s="24" t="s">
        <v>47</v>
      </c>
      <c s="25" t="s">
        <v>39</v>
      </c>
      <c s="26">
        <v>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63.75">
      <c r="A18" s="27" t="s">
        <v>40</v>
      </c>
      <c r="E18" s="28" t="s">
        <v>50</v>
      </c>
    </row>
    <row r="19" spans="1:5" ht="25.5">
      <c r="A19" s="29" t="s">
        <v>42</v>
      </c>
      <c r="E19" s="30" t="s">
        <v>43</v>
      </c>
    </row>
    <row r="20" spans="1:5" ht="12.75">
      <c r="A20" t="s">
        <v>44</v>
      </c>
      <c r="E20" s="28" t="s">
        <v>49</v>
      </c>
    </row>
    <row r="21" spans="1:16" ht="12.75">
      <c r="A21" s="19" t="s">
        <v>35</v>
      </c>
      <c s="23" t="s">
        <v>23</v>
      </c>
      <c s="23" t="s">
        <v>46</v>
      </c>
      <c s="19" t="s">
        <v>21</v>
      </c>
      <c s="24" t="s">
        <v>47</v>
      </c>
      <c s="25" t="s">
        <v>39</v>
      </c>
      <c s="26">
        <v>1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63.75">
      <c r="A22" s="27" t="s">
        <v>40</v>
      </c>
      <c r="E22" s="28" t="s">
        <v>51</v>
      </c>
    </row>
    <row r="23" spans="1:5" ht="12.75">
      <c r="A23" s="29" t="s">
        <v>42</v>
      </c>
      <c r="E23" s="30" t="s">
        <v>37</v>
      </c>
    </row>
    <row r="24" spans="1:5" ht="12.75">
      <c r="A24" t="s">
        <v>44</v>
      </c>
      <c r="E24" s="28" t="s">
        <v>49</v>
      </c>
    </row>
    <row r="25" spans="1:16" ht="12.75">
      <c r="A25" s="19" t="s">
        <v>35</v>
      </c>
      <c s="23" t="s">
        <v>25</v>
      </c>
      <c s="23" t="s">
        <v>52</v>
      </c>
      <c s="19" t="s">
        <v>37</v>
      </c>
      <c s="24" t="s">
        <v>53</v>
      </c>
      <c s="25" t="s">
        <v>39</v>
      </c>
      <c s="26">
        <v>1</v>
      </c>
      <c s="26">
        <v>0</v>
      </c>
      <c s="26">
        <f>ROUND(ROUND(H25,2)*ROUND(G25,2),2)</f>
      </c>
      <c r="O25">
        <f>(I25*21)/100</f>
      </c>
      <c t="s">
        <v>12</v>
      </c>
    </row>
    <row r="26" spans="1:5" ht="25.5">
      <c r="A26" s="27" t="s">
        <v>40</v>
      </c>
      <c r="E26" s="28" t="s">
        <v>54</v>
      </c>
    </row>
    <row r="27" spans="1:5" ht="25.5">
      <c r="A27" s="29" t="s">
        <v>42</v>
      </c>
      <c r="E27" s="30" t="s">
        <v>43</v>
      </c>
    </row>
    <row r="28" spans="1:5" ht="12.75">
      <c r="A28" t="s">
        <v>44</v>
      </c>
      <c r="E28" s="28" t="s">
        <v>49</v>
      </c>
    </row>
    <row r="29" spans="1:16" ht="12.75">
      <c r="A29" s="19" t="s">
        <v>35</v>
      </c>
      <c s="23" t="s">
        <v>27</v>
      </c>
      <c s="23" t="s">
        <v>55</v>
      </c>
      <c s="19" t="s">
        <v>37</v>
      </c>
      <c s="24" t="s">
        <v>56</v>
      </c>
      <c s="25" t="s">
        <v>39</v>
      </c>
      <c s="26">
        <v>1</v>
      </c>
      <c s="26">
        <v>0</v>
      </c>
      <c s="26">
        <f>ROUND(ROUND(H29,2)*ROUND(G29,2),2)</f>
      </c>
      <c r="O29">
        <f>(I29*21)/100</f>
      </c>
      <c t="s">
        <v>12</v>
      </c>
    </row>
    <row r="30" spans="1:5" ht="127.5">
      <c r="A30" s="27" t="s">
        <v>40</v>
      </c>
      <c r="E30" s="28" t="s">
        <v>57</v>
      </c>
    </row>
    <row r="31" spans="1:5" ht="25.5">
      <c r="A31" s="29" t="s">
        <v>42</v>
      </c>
      <c r="E31" s="30" t="s">
        <v>43</v>
      </c>
    </row>
    <row r="32" spans="1:5" ht="12.75">
      <c r="A32" t="s">
        <v>44</v>
      </c>
      <c r="E32" s="28" t="s">
        <v>49</v>
      </c>
    </row>
    <row r="33" spans="1:16" ht="12.75">
      <c r="A33" s="19" t="s">
        <v>35</v>
      </c>
      <c s="23" t="s">
        <v>58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6">
        <v>0</v>
      </c>
      <c s="26">
        <f>ROUND(ROUND(H33,2)*ROUND(G33,2),2)</f>
      </c>
      <c r="O33">
        <f>(I33*21)/100</f>
      </c>
      <c t="s">
        <v>12</v>
      </c>
    </row>
    <row r="34" spans="1:5" ht="140.25">
      <c r="A34" s="27" t="s">
        <v>40</v>
      </c>
      <c r="E34" s="28" t="s">
        <v>61</v>
      </c>
    </row>
    <row r="35" spans="1:5" ht="25.5">
      <c r="A35" s="29" t="s">
        <v>42</v>
      </c>
      <c r="E35" s="30" t="s">
        <v>43</v>
      </c>
    </row>
    <row r="36" spans="1:5" ht="12.75">
      <c r="A36" t="s">
        <v>44</v>
      </c>
      <c r="E36" s="28" t="s">
        <v>49</v>
      </c>
    </row>
    <row r="37" spans="1:16" ht="12.75">
      <c r="A37" s="19" t="s">
        <v>35</v>
      </c>
      <c s="23" t="s">
        <v>62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6">
        <v>0</v>
      </c>
      <c s="26">
        <f>ROUND(ROUND(H37,2)*ROUND(G37,2),2)</f>
      </c>
      <c r="O37">
        <f>(I37*21)/100</f>
      </c>
      <c t="s">
        <v>12</v>
      </c>
    </row>
    <row r="38" spans="1:5" ht="76.5">
      <c r="A38" s="27" t="s">
        <v>40</v>
      </c>
      <c r="E38" s="28" t="s">
        <v>65</v>
      </c>
    </row>
    <row r="39" spans="1:5" ht="25.5">
      <c r="A39" s="29" t="s">
        <v>42</v>
      </c>
      <c r="E39" s="30" t="s">
        <v>43</v>
      </c>
    </row>
    <row r="40" spans="1:5" ht="89.25">
      <c r="A40" t="s">
        <v>44</v>
      </c>
      <c r="E40" s="28" t="s">
        <v>66</v>
      </c>
    </row>
    <row r="41" spans="1:16" ht="12.75">
      <c r="A41" s="19" t="s">
        <v>35</v>
      </c>
      <c s="23" t="s">
        <v>30</v>
      </c>
      <c s="23" t="s">
        <v>67</v>
      </c>
      <c s="19" t="s">
        <v>37</v>
      </c>
      <c s="24" t="s">
        <v>68</v>
      </c>
      <c s="25" t="s">
        <v>39</v>
      </c>
      <c s="26">
        <v>1</v>
      </c>
      <c s="26">
        <v>0</v>
      </c>
      <c s="26">
        <f>ROUND(ROUND(H41,2)*ROUND(G41,2),2)</f>
      </c>
      <c r="O41">
        <f>(I41*21)/100</f>
      </c>
      <c t="s">
        <v>12</v>
      </c>
    </row>
    <row r="42" spans="1:5" ht="51">
      <c r="A42" s="27" t="s">
        <v>40</v>
      </c>
      <c r="E42" s="28" t="s">
        <v>69</v>
      </c>
    </row>
    <row r="43" spans="1:5" ht="12.75">
      <c r="A43" s="29" t="s">
        <v>42</v>
      </c>
      <c r="E43" s="30" t="s">
        <v>70</v>
      </c>
    </row>
    <row r="44" spans="1:5" ht="63.75">
      <c r="A44" t="s">
        <v>44</v>
      </c>
      <c r="E44" s="28" t="s">
        <v>71</v>
      </c>
    </row>
    <row r="45" spans="1:16" ht="12.75">
      <c r="A45" s="19" t="s">
        <v>35</v>
      </c>
      <c s="23" t="s">
        <v>32</v>
      </c>
      <c s="23" t="s">
        <v>72</v>
      </c>
      <c s="19" t="s">
        <v>73</v>
      </c>
      <c s="24" t="s">
        <v>74</v>
      </c>
      <c s="25" t="s">
        <v>39</v>
      </c>
      <c s="26">
        <v>1</v>
      </c>
      <c s="26">
        <v>0</v>
      </c>
      <c s="26">
        <f>ROUND(ROUND(H45,2)*ROUND(G45,2),2)</f>
      </c>
      <c r="O45">
        <f>(I45*21)/100</f>
      </c>
      <c t="s">
        <v>12</v>
      </c>
    </row>
    <row r="46" spans="1:5" ht="63.75">
      <c r="A46" s="27" t="s">
        <v>40</v>
      </c>
      <c r="E46" s="28" t="s">
        <v>75</v>
      </c>
    </row>
    <row r="47" spans="1:5" ht="25.5">
      <c r="A47" s="29" t="s">
        <v>42</v>
      </c>
      <c r="E47" s="30" t="s">
        <v>43</v>
      </c>
    </row>
    <row r="48" spans="1:5" ht="12.75">
      <c r="A48" t="s">
        <v>44</v>
      </c>
      <c r="E48" s="28" t="s">
        <v>49</v>
      </c>
    </row>
    <row r="49" spans="1:16" ht="12.75">
      <c r="A49" s="19" t="s">
        <v>35</v>
      </c>
      <c s="23" t="s">
        <v>76</v>
      </c>
      <c s="23" t="s">
        <v>77</v>
      </c>
      <c s="19" t="s">
        <v>37</v>
      </c>
      <c s="24" t="s">
        <v>78</v>
      </c>
      <c s="25" t="s">
        <v>79</v>
      </c>
      <c s="26">
        <v>1</v>
      </c>
      <c s="26">
        <v>0</v>
      </c>
      <c s="26">
        <f>ROUND(ROUND(H49,2)*ROUND(G49,2),2)</f>
      </c>
      <c r="O49">
        <f>(I49*21)/100</f>
      </c>
      <c t="s">
        <v>12</v>
      </c>
    </row>
    <row r="50" spans="1:5" ht="38.25">
      <c r="A50" s="27" t="s">
        <v>40</v>
      </c>
      <c r="E50" s="28" t="s">
        <v>80</v>
      </c>
    </row>
    <row r="51" spans="1:5" ht="12.75">
      <c r="A51" s="29" t="s">
        <v>42</v>
      </c>
      <c r="E51" s="30" t="s">
        <v>81</v>
      </c>
    </row>
    <row r="52" spans="1:5" ht="89.25">
      <c r="A52" t="s">
        <v>44</v>
      </c>
      <c r="E52" s="28" t="s">
        <v>82</v>
      </c>
    </row>
    <row r="53" spans="1:16" ht="12.75">
      <c r="A53" s="19" t="s">
        <v>35</v>
      </c>
      <c s="23" t="s">
        <v>83</v>
      </c>
      <c s="23" t="s">
        <v>84</v>
      </c>
      <c s="19" t="s">
        <v>37</v>
      </c>
      <c s="24" t="s">
        <v>85</v>
      </c>
      <c s="25" t="s">
        <v>79</v>
      </c>
      <c s="26">
        <v>1</v>
      </c>
      <c s="26">
        <v>0</v>
      </c>
      <c s="26">
        <f>ROUND(ROUND(H53,2)*ROUND(G53,2),2)</f>
      </c>
      <c r="O53">
        <f>(I53*21)/100</f>
      </c>
      <c t="s">
        <v>12</v>
      </c>
    </row>
    <row r="54" spans="1:5" ht="25.5">
      <c r="A54" s="27" t="s">
        <v>40</v>
      </c>
      <c r="E54" s="28" t="s">
        <v>86</v>
      </c>
    </row>
    <row r="55" spans="1:5" ht="25.5">
      <c r="A55" s="29" t="s">
        <v>42</v>
      </c>
      <c r="E55" s="30" t="s">
        <v>43</v>
      </c>
    </row>
    <row r="56" spans="1:5" ht="25.5">
      <c r="A56" t="s">
        <v>44</v>
      </c>
      <c r="E56" s="28" t="s">
        <v>87</v>
      </c>
    </row>
    <row r="57" spans="1:16" ht="12.75">
      <c r="A57" s="19" t="s">
        <v>35</v>
      </c>
      <c s="23" t="s">
        <v>88</v>
      </c>
      <c s="23" t="s">
        <v>89</v>
      </c>
      <c s="19" t="s">
        <v>37</v>
      </c>
      <c s="24" t="s">
        <v>90</v>
      </c>
      <c s="25" t="s">
        <v>39</v>
      </c>
      <c s="26">
        <v>1</v>
      </c>
      <c s="26">
        <v>0</v>
      </c>
      <c s="26">
        <f>ROUND(ROUND(H57,2)*ROUND(G57,2),2)</f>
      </c>
      <c r="O57">
        <f>(I57*21)/100</f>
      </c>
      <c t="s">
        <v>12</v>
      </c>
    </row>
    <row r="58" spans="1:5" ht="127.5">
      <c r="A58" s="27" t="s">
        <v>40</v>
      </c>
      <c r="E58" s="28" t="s">
        <v>91</v>
      </c>
    </row>
    <row r="59" spans="1:5" ht="12.75">
      <c r="A59" s="29" t="s">
        <v>42</v>
      </c>
      <c r="E59" s="30" t="s">
        <v>37</v>
      </c>
    </row>
    <row r="60" spans="1:5" ht="12.75">
      <c r="A60" t="s">
        <v>44</v>
      </c>
      <c r="E60" s="28" t="s">
        <v>92</v>
      </c>
    </row>
    <row r="61" spans="1:18" ht="12.75" customHeight="1">
      <c r="A61" s="5" t="s">
        <v>33</v>
      </c>
      <c s="5"/>
      <c s="33" t="s">
        <v>18</v>
      </c>
      <c s="5"/>
      <c s="21" t="s">
        <v>93</v>
      </c>
      <c s="5"/>
      <c s="5"/>
      <c s="5"/>
      <c s="34">
        <f>0+Q61</f>
      </c>
      <c r="O61">
        <f>0+R61</f>
      </c>
      <c r="Q61">
        <f>0+I62</f>
      </c>
      <c>
        <f>0+O62</f>
      </c>
    </row>
    <row r="62" spans="1:16" ht="12.75">
      <c r="A62" s="19" t="s">
        <v>35</v>
      </c>
      <c s="23" t="s">
        <v>94</v>
      </c>
      <c s="23" t="s">
        <v>95</v>
      </c>
      <c s="19" t="s">
        <v>37</v>
      </c>
      <c s="24" t="s">
        <v>96</v>
      </c>
      <c s="25" t="s">
        <v>97</v>
      </c>
      <c s="26">
        <v>48</v>
      </c>
      <c s="26">
        <v>0</v>
      </c>
      <c s="26">
        <f>ROUND(ROUND(H62,2)*ROUND(G62,2),2)</f>
      </c>
      <c r="O62">
        <f>(I62*21)/100</f>
      </c>
      <c t="s">
        <v>12</v>
      </c>
    </row>
    <row r="63" spans="1:5" ht="25.5">
      <c r="A63" s="27" t="s">
        <v>40</v>
      </c>
      <c r="E63" s="28" t="s">
        <v>98</v>
      </c>
    </row>
    <row r="64" spans="1:5" ht="25.5">
      <c r="A64" s="29" t="s">
        <v>42</v>
      </c>
      <c r="E64" s="30" t="s">
        <v>99</v>
      </c>
    </row>
    <row r="65" spans="1:5" ht="38.25">
      <c r="A65" t="s">
        <v>44</v>
      </c>
      <c r="E65" s="28" t="s">
        <v>100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101</v>
      </c>
      <c s="35">
        <f>0+I8+I17+I38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101</v>
      </c>
      <c s="5"/>
      <c s="14" t="s">
        <v>102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93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18</v>
      </c>
      <c s="23" t="s">
        <v>103</v>
      </c>
      <c s="19" t="s">
        <v>37</v>
      </c>
      <c s="24" t="s">
        <v>104</v>
      </c>
      <c s="25" t="s">
        <v>105</v>
      </c>
      <c s="26">
        <v>8.54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89.25">
      <c r="A10" s="27" t="s">
        <v>40</v>
      </c>
      <c r="E10" s="28" t="s">
        <v>106</v>
      </c>
    </row>
    <row r="11" spans="1:5" ht="63.75">
      <c r="A11" s="29" t="s">
        <v>42</v>
      </c>
      <c r="E11" s="30" t="s">
        <v>107</v>
      </c>
    </row>
    <row r="12" spans="1:5" ht="25.5">
      <c r="A12" t="s">
        <v>44</v>
      </c>
      <c r="E12" s="28" t="s">
        <v>108</v>
      </c>
    </row>
    <row r="13" spans="1:16" ht="12.75">
      <c r="A13" s="19" t="s">
        <v>35</v>
      </c>
      <c s="23" t="s">
        <v>12</v>
      </c>
      <c s="23" t="s">
        <v>109</v>
      </c>
      <c s="19" t="s">
        <v>37</v>
      </c>
      <c s="24" t="s">
        <v>110</v>
      </c>
      <c s="25" t="s">
        <v>111</v>
      </c>
      <c s="26">
        <v>14.3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51">
      <c r="A14" s="27" t="s">
        <v>40</v>
      </c>
      <c r="E14" s="28" t="s">
        <v>112</v>
      </c>
    </row>
    <row r="15" spans="1:5" ht="12.75">
      <c r="A15" s="29" t="s">
        <v>42</v>
      </c>
      <c r="E15" s="30" t="s">
        <v>113</v>
      </c>
    </row>
    <row r="16" spans="1:5" ht="25.5">
      <c r="A16" t="s">
        <v>44</v>
      </c>
      <c r="E16" s="28" t="s">
        <v>108</v>
      </c>
    </row>
    <row r="17" spans="1:18" ht="12.75" customHeight="1">
      <c r="A17" s="5" t="s">
        <v>33</v>
      </c>
      <c s="5"/>
      <c s="33" t="s">
        <v>25</v>
      </c>
      <c s="5"/>
      <c s="21" t="s">
        <v>114</v>
      </c>
      <c s="5"/>
      <c s="5"/>
      <c s="5"/>
      <c s="34">
        <f>0+Q17</f>
      </c>
      <c r="O17">
        <f>0+R17</f>
      </c>
      <c r="Q17">
        <f>0+I18+I22+I26+I30+I34</f>
      </c>
      <c>
        <f>0+O18+O22+O26+O30+O34</f>
      </c>
    </row>
    <row r="18" spans="1:16" ht="12.75">
      <c r="A18" s="19" t="s">
        <v>35</v>
      </c>
      <c s="23" t="s">
        <v>21</v>
      </c>
      <c s="23" t="s">
        <v>115</v>
      </c>
      <c s="19" t="s">
        <v>37</v>
      </c>
      <c s="24" t="s">
        <v>116</v>
      </c>
      <c s="25" t="s">
        <v>97</v>
      </c>
      <c s="26">
        <v>42</v>
      </c>
      <c s="26">
        <v>0</v>
      </c>
      <c s="26">
        <f>ROUND(ROUND(H18,2)*ROUND(G18,2),2)</f>
      </c>
      <c r="O18">
        <f>(I18*21)/100</f>
      </c>
      <c t="s">
        <v>12</v>
      </c>
    </row>
    <row r="19" spans="1:5" ht="25.5">
      <c r="A19" s="27" t="s">
        <v>40</v>
      </c>
      <c r="E19" s="28" t="s">
        <v>117</v>
      </c>
    </row>
    <row r="20" spans="1:5" ht="12.75">
      <c r="A20" s="29" t="s">
        <v>42</v>
      </c>
      <c r="E20" s="30" t="s">
        <v>118</v>
      </c>
    </row>
    <row r="21" spans="1:5" ht="51">
      <c r="A21" t="s">
        <v>44</v>
      </c>
      <c r="E21" s="28" t="s">
        <v>119</v>
      </c>
    </row>
    <row r="22" spans="1:16" ht="12.75">
      <c r="A22" s="19" t="s">
        <v>35</v>
      </c>
      <c s="23" t="s">
        <v>23</v>
      </c>
      <c s="23" t="s">
        <v>120</v>
      </c>
      <c s="19" t="s">
        <v>37</v>
      </c>
      <c s="24" t="s">
        <v>121</v>
      </c>
      <c s="25" t="s">
        <v>97</v>
      </c>
      <c s="26">
        <v>126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25.5">
      <c r="A23" s="27" t="s">
        <v>40</v>
      </c>
      <c r="E23" s="28" t="s">
        <v>122</v>
      </c>
    </row>
    <row r="24" spans="1:5" ht="38.25">
      <c r="A24" s="29" t="s">
        <v>42</v>
      </c>
      <c r="E24" s="30" t="s">
        <v>123</v>
      </c>
    </row>
    <row r="25" spans="1:5" ht="51">
      <c r="A25" t="s">
        <v>44</v>
      </c>
      <c r="E25" s="28" t="s">
        <v>119</v>
      </c>
    </row>
    <row r="26" spans="1:16" ht="12.75">
      <c r="A26" s="19" t="s">
        <v>35</v>
      </c>
      <c s="23" t="s">
        <v>25</v>
      </c>
      <c s="23" t="s">
        <v>124</v>
      </c>
      <c s="19" t="s">
        <v>37</v>
      </c>
      <c s="24" t="s">
        <v>125</v>
      </c>
      <c s="25" t="s">
        <v>97</v>
      </c>
      <c s="26">
        <v>42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25.5">
      <c r="A27" s="27" t="s">
        <v>40</v>
      </c>
      <c r="E27" s="28" t="s">
        <v>126</v>
      </c>
    </row>
    <row r="28" spans="1:5" ht="12.75">
      <c r="A28" s="29" t="s">
        <v>42</v>
      </c>
      <c r="E28" s="30" t="s">
        <v>127</v>
      </c>
    </row>
    <row r="29" spans="1:5" ht="140.25">
      <c r="A29" t="s">
        <v>44</v>
      </c>
      <c r="E29" s="28" t="s">
        <v>128</v>
      </c>
    </row>
    <row r="30" spans="1:16" ht="12.75">
      <c r="A30" s="19" t="s">
        <v>35</v>
      </c>
      <c s="23" t="s">
        <v>27</v>
      </c>
      <c s="23" t="s">
        <v>129</v>
      </c>
      <c s="19" t="s">
        <v>37</v>
      </c>
      <c s="24" t="s">
        <v>130</v>
      </c>
      <c s="25" t="s">
        <v>97</v>
      </c>
      <c s="26">
        <v>70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25.5">
      <c r="A31" s="27" t="s">
        <v>40</v>
      </c>
      <c r="E31" s="28" t="s">
        <v>131</v>
      </c>
    </row>
    <row r="32" spans="1:5" ht="12.75">
      <c r="A32" s="29" t="s">
        <v>42</v>
      </c>
      <c r="E32" s="30" t="s">
        <v>132</v>
      </c>
    </row>
    <row r="33" spans="1:5" ht="140.25">
      <c r="A33" t="s">
        <v>44</v>
      </c>
      <c r="E33" s="28" t="s">
        <v>128</v>
      </c>
    </row>
    <row r="34" spans="1:16" ht="12.75">
      <c r="A34" s="19" t="s">
        <v>35</v>
      </c>
      <c s="23" t="s">
        <v>58</v>
      </c>
      <c s="23" t="s">
        <v>133</v>
      </c>
      <c s="19" t="s">
        <v>37</v>
      </c>
      <c s="24" t="s">
        <v>134</v>
      </c>
      <c s="25" t="s">
        <v>97</v>
      </c>
      <c s="26">
        <v>56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25.5">
      <c r="A35" s="27" t="s">
        <v>40</v>
      </c>
      <c r="E35" s="28" t="s">
        <v>135</v>
      </c>
    </row>
    <row r="36" spans="1:5" ht="12.75">
      <c r="A36" s="29" t="s">
        <v>42</v>
      </c>
      <c r="E36" s="30" t="s">
        <v>136</v>
      </c>
    </row>
    <row r="37" spans="1:5" ht="140.25">
      <c r="A37" t="s">
        <v>44</v>
      </c>
      <c r="E37" s="28" t="s">
        <v>128</v>
      </c>
    </row>
    <row r="38" spans="1:18" ht="12.75" customHeight="1">
      <c r="A38" s="5" t="s">
        <v>33</v>
      </c>
      <c s="5"/>
      <c s="33" t="s">
        <v>30</v>
      </c>
      <c s="5"/>
      <c s="21" t="s">
        <v>137</v>
      </c>
      <c s="5"/>
      <c s="5"/>
      <c s="5"/>
      <c s="34">
        <f>0+Q38</f>
      </c>
      <c r="O38">
        <f>0+R38</f>
      </c>
      <c r="Q38">
        <f>0+I39+I43</f>
      </c>
      <c>
        <f>0+O39+O43</f>
      </c>
    </row>
    <row r="39" spans="1:16" ht="12.75">
      <c r="A39" s="19" t="s">
        <v>35</v>
      </c>
      <c s="23" t="s">
        <v>62</v>
      </c>
      <c s="23" t="s">
        <v>138</v>
      </c>
      <c s="19" t="s">
        <v>37</v>
      </c>
      <c s="24" t="s">
        <v>139</v>
      </c>
      <c s="25" t="s">
        <v>111</v>
      </c>
      <c s="26">
        <v>14.3</v>
      </c>
      <c s="26">
        <v>0</v>
      </c>
      <c s="26">
        <f>ROUND(ROUND(H39,2)*ROUND(G39,2),2)</f>
      </c>
      <c r="O39">
        <f>(I39*21)/100</f>
      </c>
      <c t="s">
        <v>12</v>
      </c>
    </row>
    <row r="40" spans="1:5" ht="25.5">
      <c r="A40" s="27" t="s">
        <v>40</v>
      </c>
      <c r="E40" s="28" t="s">
        <v>140</v>
      </c>
    </row>
    <row r="41" spans="1:5" ht="25.5">
      <c r="A41" s="29" t="s">
        <v>42</v>
      </c>
      <c r="E41" s="30" t="s">
        <v>141</v>
      </c>
    </row>
    <row r="42" spans="1:5" ht="25.5">
      <c r="A42" t="s">
        <v>44</v>
      </c>
      <c r="E42" s="28" t="s">
        <v>142</v>
      </c>
    </row>
    <row r="43" spans="1:16" ht="12.75">
      <c r="A43" s="19" t="s">
        <v>35</v>
      </c>
      <c s="23" t="s">
        <v>30</v>
      </c>
      <c s="23" t="s">
        <v>143</v>
      </c>
      <c s="19" t="s">
        <v>37</v>
      </c>
      <c s="24" t="s">
        <v>144</v>
      </c>
      <c s="25" t="s">
        <v>111</v>
      </c>
      <c s="26">
        <v>14.3</v>
      </c>
      <c s="26">
        <v>0</v>
      </c>
      <c s="26">
        <f>ROUND(ROUND(H43,2)*ROUND(G43,2),2)</f>
      </c>
      <c r="O43">
        <f>(I43*21)/100</f>
      </c>
      <c t="s">
        <v>12</v>
      </c>
    </row>
    <row r="44" spans="1:5" ht="38.25">
      <c r="A44" s="27" t="s">
        <v>40</v>
      </c>
      <c r="E44" s="28" t="s">
        <v>145</v>
      </c>
    </row>
    <row r="45" spans="1:5" ht="12.75">
      <c r="A45" s="29" t="s">
        <v>42</v>
      </c>
      <c r="E45" s="30" t="s">
        <v>113</v>
      </c>
    </row>
    <row r="46" spans="1:5" ht="38.25">
      <c r="A46" t="s">
        <v>44</v>
      </c>
      <c r="E46" s="28" t="s">
        <v>146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0+O8+O21+O62+O75+O80+O113+O130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147</v>
      </c>
      <c s="35">
        <f>0+I8+I21+I62+I75+I80+I113+I130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147</v>
      </c>
      <c s="5"/>
      <c s="14" t="s">
        <v>102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18</v>
      </c>
      <c s="23" t="s">
        <v>148</v>
      </c>
      <c s="19" t="s">
        <v>12</v>
      </c>
      <c s="24" t="s">
        <v>149</v>
      </c>
      <c s="25" t="s">
        <v>150</v>
      </c>
      <c s="26">
        <v>2845.99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38.25">
      <c r="A10" s="27" t="s">
        <v>40</v>
      </c>
      <c r="E10" s="28" t="s">
        <v>151</v>
      </c>
    </row>
    <row r="11" spans="1:5" ht="63.75">
      <c r="A11" s="29" t="s">
        <v>42</v>
      </c>
      <c r="E11" s="30" t="s">
        <v>152</v>
      </c>
    </row>
    <row r="12" spans="1:5" ht="25.5">
      <c r="A12" t="s">
        <v>44</v>
      </c>
      <c r="E12" s="28" t="s">
        <v>153</v>
      </c>
    </row>
    <row r="13" spans="1:16" ht="12.75">
      <c r="A13" s="19" t="s">
        <v>35</v>
      </c>
      <c s="23" t="s">
        <v>12</v>
      </c>
      <c s="23" t="s">
        <v>148</v>
      </c>
      <c s="19" t="s">
        <v>23</v>
      </c>
      <c s="24" t="s">
        <v>149</v>
      </c>
      <c s="25" t="s">
        <v>150</v>
      </c>
      <c s="26">
        <v>93.69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38.25">
      <c r="A14" s="27" t="s">
        <v>40</v>
      </c>
      <c r="E14" s="28" t="s">
        <v>154</v>
      </c>
    </row>
    <row r="15" spans="1:5" ht="38.25">
      <c r="A15" s="29" t="s">
        <v>42</v>
      </c>
      <c r="E15" s="30" t="s">
        <v>155</v>
      </c>
    </row>
    <row r="16" spans="1:5" ht="25.5">
      <c r="A16" t="s">
        <v>44</v>
      </c>
      <c r="E16" s="28" t="s">
        <v>153</v>
      </c>
    </row>
    <row r="17" spans="1:16" ht="12.75">
      <c r="A17" s="19" t="s">
        <v>35</v>
      </c>
      <c s="23" t="s">
        <v>21</v>
      </c>
      <c s="23" t="s">
        <v>148</v>
      </c>
      <c s="19" t="s">
        <v>25</v>
      </c>
      <c s="24" t="s">
        <v>149</v>
      </c>
      <c s="25" t="s">
        <v>150</v>
      </c>
      <c s="26">
        <v>181.12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25.5">
      <c r="A18" s="27" t="s">
        <v>40</v>
      </c>
      <c r="E18" s="28" t="s">
        <v>156</v>
      </c>
    </row>
    <row r="19" spans="1:5" ht="25.5">
      <c r="A19" s="29" t="s">
        <v>42</v>
      </c>
      <c r="E19" s="30" t="s">
        <v>157</v>
      </c>
    </row>
    <row r="20" spans="1:5" ht="25.5">
      <c r="A20" t="s">
        <v>44</v>
      </c>
      <c r="E20" s="28" t="s">
        <v>153</v>
      </c>
    </row>
    <row r="21" spans="1:18" ht="12.75" customHeight="1">
      <c r="A21" s="5" t="s">
        <v>33</v>
      </c>
      <c s="5"/>
      <c s="33" t="s">
        <v>18</v>
      </c>
      <c s="5"/>
      <c s="21" t="s">
        <v>93</v>
      </c>
      <c s="5"/>
      <c s="5"/>
      <c s="5"/>
      <c s="34">
        <f>0+Q21</f>
      </c>
      <c r="O21">
        <f>0+R21</f>
      </c>
      <c r="Q21">
        <f>0+I22+I26+I30+I34+I38+I42+I46+I50+I54+I58</f>
      </c>
      <c>
        <f>0+O22+O26+O30+O34+O38+O42+O46+O50+O54+O58</f>
      </c>
    </row>
    <row r="22" spans="1:16" ht="12.75">
      <c r="A22" s="19" t="s">
        <v>35</v>
      </c>
      <c s="23" t="s">
        <v>23</v>
      </c>
      <c s="23" t="s">
        <v>158</v>
      </c>
      <c s="19" t="s">
        <v>37</v>
      </c>
      <c s="24" t="s">
        <v>159</v>
      </c>
      <c s="25" t="s">
        <v>105</v>
      </c>
      <c s="26">
        <v>90.56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25.5">
      <c r="A23" s="27" t="s">
        <v>40</v>
      </c>
      <c r="E23" s="28" t="s">
        <v>160</v>
      </c>
    </row>
    <row r="24" spans="1:5" ht="25.5">
      <c r="A24" s="29" t="s">
        <v>42</v>
      </c>
      <c r="E24" s="30" t="s">
        <v>161</v>
      </c>
    </row>
    <row r="25" spans="1:5" ht="63.75">
      <c r="A25" t="s">
        <v>44</v>
      </c>
      <c r="E25" s="28" t="s">
        <v>162</v>
      </c>
    </row>
    <row r="26" spans="1:16" ht="25.5">
      <c r="A26" s="19" t="s">
        <v>35</v>
      </c>
      <c s="23" t="s">
        <v>25</v>
      </c>
      <c s="23" t="s">
        <v>163</v>
      </c>
      <c s="19" t="s">
        <v>37</v>
      </c>
      <c s="24" t="s">
        <v>164</v>
      </c>
      <c s="25" t="s">
        <v>105</v>
      </c>
      <c s="26">
        <v>387.44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38.25">
      <c r="A27" s="27" t="s">
        <v>40</v>
      </c>
      <c r="E27" s="28" t="s">
        <v>165</v>
      </c>
    </row>
    <row r="28" spans="1:5" ht="25.5">
      <c r="A28" s="29" t="s">
        <v>42</v>
      </c>
      <c r="E28" s="30" t="s">
        <v>166</v>
      </c>
    </row>
    <row r="29" spans="1:5" ht="63.75">
      <c r="A29" t="s">
        <v>44</v>
      </c>
      <c r="E29" s="28" t="s">
        <v>162</v>
      </c>
    </row>
    <row r="30" spans="1:16" ht="12.75">
      <c r="A30" s="19" t="s">
        <v>35</v>
      </c>
      <c s="23" t="s">
        <v>27</v>
      </c>
      <c s="23" t="s">
        <v>167</v>
      </c>
      <c s="19" t="s">
        <v>37</v>
      </c>
      <c s="24" t="s">
        <v>168</v>
      </c>
      <c s="25" t="s">
        <v>105</v>
      </c>
      <c s="26">
        <v>185.11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38.25">
      <c r="A31" s="27" t="s">
        <v>40</v>
      </c>
      <c r="E31" s="28" t="s">
        <v>169</v>
      </c>
    </row>
    <row r="32" spans="1:5" ht="25.5">
      <c r="A32" s="29" t="s">
        <v>42</v>
      </c>
      <c r="E32" s="30" t="s">
        <v>170</v>
      </c>
    </row>
    <row r="33" spans="1:5" ht="25.5">
      <c r="A33" t="s">
        <v>44</v>
      </c>
      <c r="E33" s="28" t="s">
        <v>108</v>
      </c>
    </row>
    <row r="34" spans="1:16" ht="12.75">
      <c r="A34" s="19" t="s">
        <v>35</v>
      </c>
      <c s="23" t="s">
        <v>58</v>
      </c>
      <c s="23" t="s">
        <v>171</v>
      </c>
      <c s="19" t="s">
        <v>37</v>
      </c>
      <c s="24" t="s">
        <v>172</v>
      </c>
      <c s="25" t="s">
        <v>111</v>
      </c>
      <c s="26">
        <v>986.5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38.25">
      <c r="A35" s="27" t="s">
        <v>40</v>
      </c>
      <c r="E35" s="28" t="s">
        <v>173</v>
      </c>
    </row>
    <row r="36" spans="1:5" ht="25.5">
      <c r="A36" s="29" t="s">
        <v>42</v>
      </c>
      <c r="E36" s="30" t="s">
        <v>174</v>
      </c>
    </row>
    <row r="37" spans="1:5" ht="63.75">
      <c r="A37" t="s">
        <v>44</v>
      </c>
      <c r="E37" s="28" t="s">
        <v>162</v>
      </c>
    </row>
    <row r="38" spans="1:16" ht="12.75">
      <c r="A38" s="19" t="s">
        <v>35</v>
      </c>
      <c s="23" t="s">
        <v>62</v>
      </c>
      <c s="23" t="s">
        <v>103</v>
      </c>
      <c s="19" t="s">
        <v>37</v>
      </c>
      <c s="24" t="s">
        <v>104</v>
      </c>
      <c s="25" t="s">
        <v>105</v>
      </c>
      <c s="26">
        <v>658.01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89.25">
      <c r="A39" s="27" t="s">
        <v>40</v>
      </c>
      <c r="E39" s="28" t="s">
        <v>175</v>
      </c>
    </row>
    <row r="40" spans="1:5" ht="51">
      <c r="A40" s="29" t="s">
        <v>42</v>
      </c>
      <c r="E40" s="30" t="s">
        <v>176</v>
      </c>
    </row>
    <row r="41" spans="1:5" ht="25.5">
      <c r="A41" t="s">
        <v>44</v>
      </c>
      <c r="E41" s="28" t="s">
        <v>108</v>
      </c>
    </row>
    <row r="42" spans="1:16" ht="12.75">
      <c r="A42" s="19" t="s">
        <v>35</v>
      </c>
      <c s="23" t="s">
        <v>30</v>
      </c>
      <c s="23" t="s">
        <v>109</v>
      </c>
      <c s="19" t="s">
        <v>37</v>
      </c>
      <c s="24" t="s">
        <v>110</v>
      </c>
      <c s="25" t="s">
        <v>111</v>
      </c>
      <c s="26">
        <v>999.8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51">
      <c r="A43" s="27" t="s">
        <v>40</v>
      </c>
      <c r="E43" s="28" t="s">
        <v>177</v>
      </c>
    </row>
    <row r="44" spans="1:5" ht="12.75">
      <c r="A44" s="29" t="s">
        <v>42</v>
      </c>
      <c r="E44" s="30" t="s">
        <v>178</v>
      </c>
    </row>
    <row r="45" spans="1:5" ht="25.5">
      <c r="A45" t="s">
        <v>44</v>
      </c>
      <c r="E45" s="28" t="s">
        <v>108</v>
      </c>
    </row>
    <row r="46" spans="1:16" ht="12.75">
      <c r="A46" s="19" t="s">
        <v>35</v>
      </c>
      <c s="23" t="s">
        <v>32</v>
      </c>
      <c s="23" t="s">
        <v>179</v>
      </c>
      <c s="19" t="s">
        <v>37</v>
      </c>
      <c s="24" t="s">
        <v>180</v>
      </c>
      <c s="25" t="s">
        <v>105</v>
      </c>
      <c s="26">
        <v>795.95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63.75">
      <c r="A47" s="27" t="s">
        <v>40</v>
      </c>
      <c r="E47" s="28" t="s">
        <v>181</v>
      </c>
    </row>
    <row r="48" spans="1:5" ht="25.5">
      <c r="A48" s="29" t="s">
        <v>42</v>
      </c>
      <c r="E48" s="30" t="s">
        <v>182</v>
      </c>
    </row>
    <row r="49" spans="1:5" ht="369.75">
      <c r="A49" t="s">
        <v>44</v>
      </c>
      <c r="E49" s="28" t="s">
        <v>183</v>
      </c>
    </row>
    <row r="50" spans="1:16" ht="12.75">
      <c r="A50" s="19" t="s">
        <v>35</v>
      </c>
      <c s="23" t="s">
        <v>76</v>
      </c>
      <c s="23" t="s">
        <v>184</v>
      </c>
      <c s="19" t="s">
        <v>37</v>
      </c>
      <c s="24" t="s">
        <v>185</v>
      </c>
      <c s="25" t="s">
        <v>105</v>
      </c>
      <c s="26">
        <v>6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38.25">
      <c r="A51" s="27" t="s">
        <v>40</v>
      </c>
      <c r="E51" s="28" t="s">
        <v>186</v>
      </c>
    </row>
    <row r="52" spans="1:5" ht="38.25">
      <c r="A52" s="29" t="s">
        <v>42</v>
      </c>
      <c r="E52" s="30" t="s">
        <v>187</v>
      </c>
    </row>
    <row r="53" spans="1:5" ht="318.75">
      <c r="A53" t="s">
        <v>44</v>
      </c>
      <c r="E53" s="28" t="s">
        <v>188</v>
      </c>
    </row>
    <row r="54" spans="1:16" ht="12.75">
      <c r="A54" s="19" t="s">
        <v>35</v>
      </c>
      <c s="23" t="s">
        <v>83</v>
      </c>
      <c s="23" t="s">
        <v>189</v>
      </c>
      <c s="19" t="s">
        <v>37</v>
      </c>
      <c s="24" t="s">
        <v>190</v>
      </c>
      <c s="25" t="s">
        <v>105</v>
      </c>
      <c s="26">
        <v>4.8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25.5">
      <c r="A55" s="27" t="s">
        <v>40</v>
      </c>
      <c r="E55" s="28" t="s">
        <v>191</v>
      </c>
    </row>
    <row r="56" spans="1:5" ht="38.25">
      <c r="A56" s="29" t="s">
        <v>42</v>
      </c>
      <c r="E56" s="30" t="s">
        <v>192</v>
      </c>
    </row>
    <row r="57" spans="1:5" ht="293.25">
      <c r="A57" t="s">
        <v>44</v>
      </c>
      <c r="E57" s="28" t="s">
        <v>193</v>
      </c>
    </row>
    <row r="58" spans="1:16" ht="12.75">
      <c r="A58" s="19" t="s">
        <v>35</v>
      </c>
      <c s="23" t="s">
        <v>88</v>
      </c>
      <c s="23" t="s">
        <v>194</v>
      </c>
      <c s="19" t="s">
        <v>37</v>
      </c>
      <c s="24" t="s">
        <v>195</v>
      </c>
      <c s="25" t="s">
        <v>97</v>
      </c>
      <c s="26">
        <v>1591.1</v>
      </c>
      <c s="26">
        <v>0</v>
      </c>
      <c s="26">
        <f>ROUND(ROUND(H58,2)*ROUND(G58,2),2)</f>
      </c>
      <c r="O58">
        <f>(I58*21)/100</f>
      </c>
      <c t="s">
        <v>12</v>
      </c>
    </row>
    <row r="59" spans="1:5" ht="25.5">
      <c r="A59" s="27" t="s">
        <v>40</v>
      </c>
      <c r="E59" s="28" t="s">
        <v>196</v>
      </c>
    </row>
    <row r="60" spans="1:5" ht="12.75">
      <c r="A60" s="29" t="s">
        <v>42</v>
      </c>
      <c r="E60" s="30" t="s">
        <v>197</v>
      </c>
    </row>
    <row r="61" spans="1:5" ht="25.5">
      <c r="A61" t="s">
        <v>44</v>
      </c>
      <c r="E61" s="28" t="s">
        <v>198</v>
      </c>
    </row>
    <row r="62" spans="1:18" ht="12.75" customHeight="1">
      <c r="A62" s="5" t="s">
        <v>33</v>
      </c>
      <c s="5"/>
      <c s="33" t="s">
        <v>12</v>
      </c>
      <c s="5"/>
      <c s="21" t="s">
        <v>199</v>
      </c>
      <c s="5"/>
      <c s="5"/>
      <c s="5"/>
      <c s="34">
        <f>0+Q62</f>
      </c>
      <c r="O62">
        <f>0+R62</f>
      </c>
      <c r="Q62">
        <f>0+I63+I67+I71</f>
      </c>
      <c>
        <f>0+O63+O67+O71</f>
      </c>
    </row>
    <row r="63" spans="1:16" ht="12.75">
      <c r="A63" s="19" t="s">
        <v>35</v>
      </c>
      <c s="23" t="s">
        <v>94</v>
      </c>
      <c s="23" t="s">
        <v>200</v>
      </c>
      <c s="19" t="s">
        <v>37</v>
      </c>
      <c s="24" t="s">
        <v>201</v>
      </c>
      <c s="25" t="s">
        <v>111</v>
      </c>
      <c s="26">
        <v>1234</v>
      </c>
      <c s="26">
        <v>0</v>
      </c>
      <c s="26">
        <f>ROUND(ROUND(H63,2)*ROUND(G63,2),2)</f>
      </c>
      <c r="O63">
        <f>(I63*21)/100</f>
      </c>
      <c t="s">
        <v>12</v>
      </c>
    </row>
    <row r="64" spans="1:5" ht="38.25">
      <c r="A64" s="27" t="s">
        <v>40</v>
      </c>
      <c r="E64" s="28" t="s">
        <v>202</v>
      </c>
    </row>
    <row r="65" spans="1:5" ht="25.5">
      <c r="A65" s="29" t="s">
        <v>42</v>
      </c>
      <c r="E65" s="30" t="s">
        <v>203</v>
      </c>
    </row>
    <row r="66" spans="1:5" ht="165.75">
      <c r="A66" t="s">
        <v>44</v>
      </c>
      <c r="E66" s="28" t="s">
        <v>204</v>
      </c>
    </row>
    <row r="67" spans="1:16" ht="12.75">
      <c r="A67" s="19" t="s">
        <v>35</v>
      </c>
      <c s="23" t="s">
        <v>205</v>
      </c>
      <c s="23" t="s">
        <v>206</v>
      </c>
      <c s="19" t="s">
        <v>37</v>
      </c>
      <c s="24" t="s">
        <v>207</v>
      </c>
      <c s="25" t="s">
        <v>105</v>
      </c>
      <c s="26">
        <v>795.95</v>
      </c>
      <c s="26">
        <v>0</v>
      </c>
      <c s="26">
        <f>ROUND(ROUND(H67,2)*ROUND(G67,2),2)</f>
      </c>
      <c r="O67">
        <f>(I67*21)/100</f>
      </c>
      <c t="s">
        <v>12</v>
      </c>
    </row>
    <row r="68" spans="1:5" ht="51">
      <c r="A68" s="27" t="s">
        <v>40</v>
      </c>
      <c r="E68" s="28" t="s">
        <v>208</v>
      </c>
    </row>
    <row r="69" spans="1:5" ht="25.5">
      <c r="A69" s="29" t="s">
        <v>42</v>
      </c>
      <c r="E69" s="30" t="s">
        <v>209</v>
      </c>
    </row>
    <row r="70" spans="1:5" ht="38.25">
      <c r="A70" t="s">
        <v>44</v>
      </c>
      <c r="E70" s="28" t="s">
        <v>210</v>
      </c>
    </row>
    <row r="71" spans="1:16" ht="12.75">
      <c r="A71" s="19" t="s">
        <v>35</v>
      </c>
      <c s="23" t="s">
        <v>211</v>
      </c>
      <c s="23" t="s">
        <v>212</v>
      </c>
      <c s="19" t="s">
        <v>37</v>
      </c>
      <c s="24" t="s">
        <v>213</v>
      </c>
      <c s="25" t="s">
        <v>97</v>
      </c>
      <c s="26">
        <v>4516.4</v>
      </c>
      <c s="26">
        <v>0</v>
      </c>
      <c s="26">
        <f>ROUND(ROUND(H71,2)*ROUND(G71,2),2)</f>
      </c>
      <c r="O71">
        <f>(I71*21)/100</f>
      </c>
      <c t="s">
        <v>12</v>
      </c>
    </row>
    <row r="72" spans="1:5" ht="76.5">
      <c r="A72" s="27" t="s">
        <v>40</v>
      </c>
      <c r="E72" s="28" t="s">
        <v>214</v>
      </c>
    </row>
    <row r="73" spans="1:5" ht="25.5">
      <c r="A73" s="29" t="s">
        <v>42</v>
      </c>
      <c r="E73" s="30" t="s">
        <v>215</v>
      </c>
    </row>
    <row r="74" spans="1:5" ht="102">
      <c r="A74" t="s">
        <v>44</v>
      </c>
      <c r="E74" s="28" t="s">
        <v>216</v>
      </c>
    </row>
    <row r="75" spans="1:18" ht="12.75" customHeight="1">
      <c r="A75" s="5" t="s">
        <v>33</v>
      </c>
      <c s="5"/>
      <c s="33" t="s">
        <v>23</v>
      </c>
      <c s="5"/>
      <c s="21" t="s">
        <v>217</v>
      </c>
      <c s="5"/>
      <c s="5"/>
      <c s="5"/>
      <c s="34">
        <f>0+Q75</f>
      </c>
      <c r="O75">
        <f>0+R75</f>
      </c>
      <c r="Q75">
        <f>0+I76</f>
      </c>
      <c>
        <f>0+O76</f>
      </c>
    </row>
    <row r="76" spans="1:16" ht="12.75">
      <c r="A76" s="19" t="s">
        <v>35</v>
      </c>
      <c s="23" t="s">
        <v>218</v>
      </c>
      <c s="23" t="s">
        <v>219</v>
      </c>
      <c s="19" t="s">
        <v>37</v>
      </c>
      <c s="24" t="s">
        <v>220</v>
      </c>
      <c s="25" t="s">
        <v>105</v>
      </c>
      <c s="26">
        <v>1.2</v>
      </c>
      <c s="26">
        <v>0</v>
      </c>
      <c s="26">
        <f>ROUND(ROUND(H76,2)*ROUND(G76,2),2)</f>
      </c>
      <c r="O76">
        <f>(I76*21)/100</f>
      </c>
      <c t="s">
        <v>12</v>
      </c>
    </row>
    <row r="77" spans="1:5" ht="25.5">
      <c r="A77" s="27" t="s">
        <v>40</v>
      </c>
      <c r="E77" s="28" t="s">
        <v>221</v>
      </c>
    </row>
    <row r="78" spans="1:5" ht="38.25">
      <c r="A78" s="29" t="s">
        <v>42</v>
      </c>
      <c r="E78" s="30" t="s">
        <v>222</v>
      </c>
    </row>
    <row r="79" spans="1:5" ht="38.25">
      <c r="A79" t="s">
        <v>44</v>
      </c>
      <c r="E79" s="28" t="s">
        <v>210</v>
      </c>
    </row>
    <row r="80" spans="1:18" ht="12.75" customHeight="1">
      <c r="A80" s="5" t="s">
        <v>33</v>
      </c>
      <c s="5"/>
      <c s="33" t="s">
        <v>25</v>
      </c>
      <c s="5"/>
      <c s="21" t="s">
        <v>114</v>
      </c>
      <c s="5"/>
      <c s="5"/>
      <c s="5"/>
      <c s="34">
        <f>0+Q80</f>
      </c>
      <c r="O80">
        <f>0+R80</f>
      </c>
      <c r="Q80">
        <f>0+I81+I85+I89+I93+I97+I101+I105+I109</f>
      </c>
      <c>
        <f>0+O81+O85+O89+O93+O97+O101+O105+O109</f>
      </c>
    </row>
    <row r="81" spans="1:16" ht="12.75">
      <c r="A81" s="19" t="s">
        <v>35</v>
      </c>
      <c s="23" t="s">
        <v>223</v>
      </c>
      <c s="23" t="s">
        <v>224</v>
      </c>
      <c s="19" t="s">
        <v>37</v>
      </c>
      <c s="24" t="s">
        <v>225</v>
      </c>
      <c s="25" t="s">
        <v>105</v>
      </c>
      <c s="26">
        <v>240.64</v>
      </c>
      <c s="26">
        <v>0</v>
      </c>
      <c s="26">
        <f>ROUND(ROUND(H81,2)*ROUND(G81,2),2)</f>
      </c>
      <c r="O81">
        <f>(I81*21)/100</f>
      </c>
      <c t="s">
        <v>12</v>
      </c>
    </row>
    <row r="82" spans="1:5" ht="38.25">
      <c r="A82" s="27" t="s">
        <v>40</v>
      </c>
      <c r="E82" s="28" t="s">
        <v>226</v>
      </c>
    </row>
    <row r="83" spans="1:5" ht="25.5">
      <c r="A83" s="29" t="s">
        <v>42</v>
      </c>
      <c r="E83" s="30" t="s">
        <v>227</v>
      </c>
    </row>
    <row r="84" spans="1:5" ht="127.5">
      <c r="A84" t="s">
        <v>44</v>
      </c>
      <c r="E84" s="28" t="s">
        <v>228</v>
      </c>
    </row>
    <row r="85" spans="1:16" ht="12.75">
      <c r="A85" s="19" t="s">
        <v>35</v>
      </c>
      <c s="23" t="s">
        <v>229</v>
      </c>
      <c s="23" t="s">
        <v>230</v>
      </c>
      <c s="19" t="s">
        <v>37</v>
      </c>
      <c s="24" t="s">
        <v>231</v>
      </c>
      <c s="25" t="s">
        <v>97</v>
      </c>
      <c s="26">
        <v>1684.5</v>
      </c>
      <c s="26">
        <v>0</v>
      </c>
      <c s="26">
        <f>ROUND(ROUND(H85,2)*ROUND(G85,2),2)</f>
      </c>
      <c r="O85">
        <f>(I85*21)/100</f>
      </c>
      <c t="s">
        <v>12</v>
      </c>
    </row>
    <row r="86" spans="1:5" ht="38.25">
      <c r="A86" s="27" t="s">
        <v>40</v>
      </c>
      <c r="E86" s="28" t="s">
        <v>232</v>
      </c>
    </row>
    <row r="87" spans="1:5" ht="25.5">
      <c r="A87" s="29" t="s">
        <v>42</v>
      </c>
      <c r="E87" s="30" t="s">
        <v>233</v>
      </c>
    </row>
    <row r="88" spans="1:5" ht="51">
      <c r="A88" t="s">
        <v>44</v>
      </c>
      <c r="E88" s="28" t="s">
        <v>234</v>
      </c>
    </row>
    <row r="89" spans="1:16" ht="12.75">
      <c r="A89" s="19" t="s">
        <v>35</v>
      </c>
      <c s="23" t="s">
        <v>235</v>
      </c>
      <c s="23" t="s">
        <v>115</v>
      </c>
      <c s="19" t="s">
        <v>37</v>
      </c>
      <c s="24" t="s">
        <v>116</v>
      </c>
      <c s="25" t="s">
        <v>97</v>
      </c>
      <c s="26">
        <v>4996.1</v>
      </c>
      <c s="26">
        <v>0</v>
      </c>
      <c s="26">
        <f>ROUND(ROUND(H89,2)*ROUND(G89,2),2)</f>
      </c>
      <c r="O89">
        <f>(I89*21)/100</f>
      </c>
      <c t="s">
        <v>12</v>
      </c>
    </row>
    <row r="90" spans="1:5" ht="25.5">
      <c r="A90" s="27" t="s">
        <v>40</v>
      </c>
      <c r="E90" s="28" t="s">
        <v>117</v>
      </c>
    </row>
    <row r="91" spans="1:5" ht="25.5">
      <c r="A91" s="29" t="s">
        <v>42</v>
      </c>
      <c r="E91" s="30" t="s">
        <v>236</v>
      </c>
    </row>
    <row r="92" spans="1:5" ht="51">
      <c r="A92" t="s">
        <v>44</v>
      </c>
      <c r="E92" s="28" t="s">
        <v>119</v>
      </c>
    </row>
    <row r="93" spans="1:16" ht="12.75">
      <c r="A93" s="19" t="s">
        <v>35</v>
      </c>
      <c s="23" t="s">
        <v>237</v>
      </c>
      <c s="23" t="s">
        <v>120</v>
      </c>
      <c s="19" t="s">
        <v>37</v>
      </c>
      <c s="24" t="s">
        <v>121</v>
      </c>
      <c s="25" t="s">
        <v>97</v>
      </c>
      <c s="26">
        <v>9992.2</v>
      </c>
      <c s="26">
        <v>0</v>
      </c>
      <c s="26">
        <f>ROUND(ROUND(H93,2)*ROUND(G93,2),2)</f>
      </c>
      <c r="O93">
        <f>(I93*21)/100</f>
      </c>
      <c t="s">
        <v>12</v>
      </c>
    </row>
    <row r="94" spans="1:5" ht="25.5">
      <c r="A94" s="27" t="s">
        <v>40</v>
      </c>
      <c r="E94" s="28" t="s">
        <v>122</v>
      </c>
    </row>
    <row r="95" spans="1:5" ht="38.25">
      <c r="A95" s="29" t="s">
        <v>42</v>
      </c>
      <c r="E95" s="30" t="s">
        <v>238</v>
      </c>
    </row>
    <row r="96" spans="1:5" ht="51">
      <c r="A96" t="s">
        <v>44</v>
      </c>
      <c r="E96" s="28" t="s">
        <v>119</v>
      </c>
    </row>
    <row r="97" spans="1:16" ht="12.75">
      <c r="A97" s="19" t="s">
        <v>35</v>
      </c>
      <c s="23" t="s">
        <v>239</v>
      </c>
      <c s="23" t="s">
        <v>124</v>
      </c>
      <c s="19" t="s">
        <v>37</v>
      </c>
      <c s="24" t="s">
        <v>125</v>
      </c>
      <c s="25" t="s">
        <v>97</v>
      </c>
      <c s="26">
        <v>4996.1</v>
      </c>
      <c s="26">
        <v>0</v>
      </c>
      <c s="26">
        <f>ROUND(ROUND(H97,2)*ROUND(G97,2),2)</f>
      </c>
      <c r="O97">
        <f>(I97*21)/100</f>
      </c>
      <c t="s">
        <v>12</v>
      </c>
    </row>
    <row r="98" spans="1:5" ht="25.5">
      <c r="A98" s="27" t="s">
        <v>40</v>
      </c>
      <c r="E98" s="28" t="s">
        <v>126</v>
      </c>
    </row>
    <row r="99" spans="1:5" ht="38.25">
      <c r="A99" s="29" t="s">
        <v>42</v>
      </c>
      <c r="E99" s="30" t="s">
        <v>240</v>
      </c>
    </row>
    <row r="100" spans="1:5" ht="140.25">
      <c r="A100" t="s">
        <v>44</v>
      </c>
      <c r="E100" s="28" t="s">
        <v>128</v>
      </c>
    </row>
    <row r="101" spans="1:16" ht="12.75">
      <c r="A101" s="19" t="s">
        <v>35</v>
      </c>
      <c s="23" t="s">
        <v>241</v>
      </c>
      <c s="23" t="s">
        <v>129</v>
      </c>
      <c s="19" t="s">
        <v>37</v>
      </c>
      <c s="24" t="s">
        <v>130</v>
      </c>
      <c s="25" t="s">
        <v>97</v>
      </c>
      <c s="26">
        <v>4996.1</v>
      </c>
      <c s="26">
        <v>0</v>
      </c>
      <c s="26">
        <f>ROUND(ROUND(H101,2)*ROUND(G101,2),2)</f>
      </c>
      <c r="O101">
        <f>(I101*21)/100</f>
      </c>
      <c t="s">
        <v>12</v>
      </c>
    </row>
    <row r="102" spans="1:5" ht="25.5">
      <c r="A102" s="27" t="s">
        <v>40</v>
      </c>
      <c r="E102" s="28" t="s">
        <v>131</v>
      </c>
    </row>
    <row r="103" spans="1:5" ht="38.25">
      <c r="A103" s="29" t="s">
        <v>42</v>
      </c>
      <c r="E103" s="30" t="s">
        <v>242</v>
      </c>
    </row>
    <row r="104" spans="1:5" ht="140.25">
      <c r="A104" t="s">
        <v>44</v>
      </c>
      <c r="E104" s="28" t="s">
        <v>128</v>
      </c>
    </row>
    <row r="105" spans="1:16" ht="12.75">
      <c r="A105" s="19" t="s">
        <v>35</v>
      </c>
      <c s="23" t="s">
        <v>243</v>
      </c>
      <c s="23" t="s">
        <v>133</v>
      </c>
      <c s="19" t="s">
        <v>37</v>
      </c>
      <c s="24" t="s">
        <v>134</v>
      </c>
      <c s="25" t="s">
        <v>97</v>
      </c>
      <c s="26">
        <v>4996.1</v>
      </c>
      <c s="26">
        <v>0</v>
      </c>
      <c s="26">
        <f>ROUND(ROUND(H105,2)*ROUND(G105,2),2)</f>
      </c>
      <c r="O105">
        <f>(I105*21)/100</f>
      </c>
      <c t="s">
        <v>12</v>
      </c>
    </row>
    <row r="106" spans="1:5" ht="25.5">
      <c r="A106" s="27" t="s">
        <v>40</v>
      </c>
      <c r="E106" s="28" t="s">
        <v>135</v>
      </c>
    </row>
    <row r="107" spans="1:5" ht="38.25">
      <c r="A107" s="29" t="s">
        <v>42</v>
      </c>
      <c r="E107" s="30" t="s">
        <v>240</v>
      </c>
    </row>
    <row r="108" spans="1:5" ht="140.25">
      <c r="A108" t="s">
        <v>44</v>
      </c>
      <c r="E108" s="28" t="s">
        <v>128</v>
      </c>
    </row>
    <row r="109" spans="1:16" ht="12.75">
      <c r="A109" s="19" t="s">
        <v>35</v>
      </c>
      <c s="23" t="s">
        <v>244</v>
      </c>
      <c s="23" t="s">
        <v>245</v>
      </c>
      <c s="19" t="s">
        <v>37</v>
      </c>
      <c s="24" t="s">
        <v>246</v>
      </c>
      <c s="25" t="s">
        <v>111</v>
      </c>
      <c s="26">
        <v>301.85</v>
      </c>
      <c s="26">
        <v>0</v>
      </c>
      <c s="26">
        <f>ROUND(ROUND(H109,2)*ROUND(G109,2),2)</f>
      </c>
      <c r="O109">
        <f>(I109*21)/100</f>
      </c>
      <c t="s">
        <v>12</v>
      </c>
    </row>
    <row r="110" spans="1:5" ht="25.5">
      <c r="A110" s="27" t="s">
        <v>40</v>
      </c>
      <c r="E110" s="28" t="s">
        <v>247</v>
      </c>
    </row>
    <row r="111" spans="1:5" ht="25.5">
      <c r="A111" s="29" t="s">
        <v>42</v>
      </c>
      <c r="E111" s="30" t="s">
        <v>248</v>
      </c>
    </row>
    <row r="112" spans="1:5" ht="51">
      <c r="A112" t="s">
        <v>44</v>
      </c>
      <c r="E112" s="28" t="s">
        <v>249</v>
      </c>
    </row>
    <row r="113" spans="1:18" ht="12.75" customHeight="1">
      <c r="A113" s="5" t="s">
        <v>33</v>
      </c>
      <c s="5"/>
      <c s="33" t="s">
        <v>62</v>
      </c>
      <c s="5"/>
      <c s="21" t="s">
        <v>250</v>
      </c>
      <c s="5"/>
      <c s="5"/>
      <c s="5"/>
      <c s="34">
        <f>0+Q113</f>
      </c>
      <c r="O113">
        <f>0+R113</f>
      </c>
      <c r="Q113">
        <f>0+I114+I118+I122+I126</f>
      </c>
      <c>
        <f>0+O114+O118+O122+O126</f>
      </c>
    </row>
    <row r="114" spans="1:16" ht="12.75">
      <c r="A114" s="19" t="s">
        <v>35</v>
      </c>
      <c s="23" t="s">
        <v>251</v>
      </c>
      <c s="23" t="s">
        <v>252</v>
      </c>
      <c s="19" t="s">
        <v>37</v>
      </c>
      <c s="24" t="s">
        <v>253</v>
      </c>
      <c s="25" t="s">
        <v>111</v>
      </c>
      <c s="26">
        <v>15</v>
      </c>
      <c s="26">
        <v>0</v>
      </c>
      <c s="26">
        <f>ROUND(ROUND(H114,2)*ROUND(G114,2),2)</f>
      </c>
      <c r="O114">
        <f>(I114*21)/100</f>
      </c>
      <c t="s">
        <v>12</v>
      </c>
    </row>
    <row r="115" spans="1:5" ht="38.25">
      <c r="A115" s="27" t="s">
        <v>40</v>
      </c>
      <c r="E115" s="28" t="s">
        <v>254</v>
      </c>
    </row>
    <row r="116" spans="1:5" ht="25.5">
      <c r="A116" s="29" t="s">
        <v>42</v>
      </c>
      <c r="E116" s="30" t="s">
        <v>255</v>
      </c>
    </row>
    <row r="117" spans="1:5" ht="255">
      <c r="A117" t="s">
        <v>44</v>
      </c>
      <c r="E117" s="28" t="s">
        <v>256</v>
      </c>
    </row>
    <row r="118" spans="1:16" ht="12.75">
      <c r="A118" s="19" t="s">
        <v>35</v>
      </c>
      <c s="23" t="s">
        <v>257</v>
      </c>
      <c s="23" t="s">
        <v>258</v>
      </c>
      <c s="19" t="s">
        <v>37</v>
      </c>
      <c s="24" t="s">
        <v>259</v>
      </c>
      <c s="25" t="s">
        <v>79</v>
      </c>
      <c s="26">
        <v>19</v>
      </c>
      <c s="26">
        <v>0</v>
      </c>
      <c s="26">
        <f>ROUND(ROUND(H118,2)*ROUND(G118,2),2)</f>
      </c>
      <c r="O118">
        <f>(I118*21)/100</f>
      </c>
      <c t="s">
        <v>12</v>
      </c>
    </row>
    <row r="119" spans="1:5" ht="25.5">
      <c r="A119" s="27" t="s">
        <v>40</v>
      </c>
      <c r="E119" s="28" t="s">
        <v>260</v>
      </c>
    </row>
    <row r="120" spans="1:5" ht="25.5">
      <c r="A120" s="29" t="s">
        <v>42</v>
      </c>
      <c r="E120" s="30" t="s">
        <v>261</v>
      </c>
    </row>
    <row r="121" spans="1:5" ht="76.5">
      <c r="A121" t="s">
        <v>44</v>
      </c>
      <c r="E121" s="28" t="s">
        <v>262</v>
      </c>
    </row>
    <row r="122" spans="1:16" ht="12.75">
      <c r="A122" s="19" t="s">
        <v>35</v>
      </c>
      <c s="23" t="s">
        <v>263</v>
      </c>
      <c s="23" t="s">
        <v>264</v>
      </c>
      <c s="19" t="s">
        <v>37</v>
      </c>
      <c s="24" t="s">
        <v>265</v>
      </c>
      <c s="25" t="s">
        <v>79</v>
      </c>
      <c s="26">
        <v>1</v>
      </c>
      <c s="26">
        <v>0</v>
      </c>
      <c s="26">
        <f>ROUND(ROUND(H122,2)*ROUND(G122,2),2)</f>
      </c>
      <c r="O122">
        <f>(I122*21)/100</f>
      </c>
      <c t="s">
        <v>12</v>
      </c>
    </row>
    <row r="123" spans="1:5" ht="12.75">
      <c r="A123" s="27" t="s">
        <v>40</v>
      </c>
      <c r="E123" s="28" t="s">
        <v>266</v>
      </c>
    </row>
    <row r="124" spans="1:5" ht="25.5">
      <c r="A124" s="29" t="s">
        <v>42</v>
      </c>
      <c r="E124" s="30" t="s">
        <v>43</v>
      </c>
    </row>
    <row r="125" spans="1:5" ht="25.5">
      <c r="A125" t="s">
        <v>44</v>
      </c>
      <c r="E125" s="28" t="s">
        <v>267</v>
      </c>
    </row>
    <row r="126" spans="1:16" ht="12.75">
      <c r="A126" s="19" t="s">
        <v>35</v>
      </c>
      <c s="23" t="s">
        <v>268</v>
      </c>
      <c s="23" t="s">
        <v>269</v>
      </c>
      <c s="19" t="s">
        <v>37</v>
      </c>
      <c s="24" t="s">
        <v>270</v>
      </c>
      <c s="25" t="s">
        <v>79</v>
      </c>
      <c s="26">
        <v>13</v>
      </c>
      <c s="26">
        <v>0</v>
      </c>
      <c s="26">
        <f>ROUND(ROUND(H126,2)*ROUND(G126,2),2)</f>
      </c>
      <c r="O126">
        <f>(I126*21)/100</f>
      </c>
      <c t="s">
        <v>12</v>
      </c>
    </row>
    <row r="127" spans="1:5" ht="12.75">
      <c r="A127" s="27" t="s">
        <v>40</v>
      </c>
      <c r="E127" s="28" t="s">
        <v>266</v>
      </c>
    </row>
    <row r="128" spans="1:5" ht="25.5">
      <c r="A128" s="29" t="s">
        <v>42</v>
      </c>
      <c r="E128" s="30" t="s">
        <v>271</v>
      </c>
    </row>
    <row r="129" spans="1:5" ht="25.5">
      <c r="A129" t="s">
        <v>44</v>
      </c>
      <c r="E129" s="28" t="s">
        <v>267</v>
      </c>
    </row>
    <row r="130" spans="1:18" ht="12.75" customHeight="1">
      <c r="A130" s="5" t="s">
        <v>33</v>
      </c>
      <c s="5"/>
      <c s="33" t="s">
        <v>30</v>
      </c>
      <c s="5"/>
      <c s="21" t="s">
        <v>137</v>
      </c>
      <c s="5"/>
      <c s="5"/>
      <c s="5"/>
      <c s="34">
        <f>0+Q130</f>
      </c>
      <c r="O130">
        <f>0+R130</f>
      </c>
      <c r="Q130">
        <f>0+I131+I135+I139+I143</f>
      </c>
      <c>
        <f>0+O131+O135+O139+O143</f>
      </c>
    </row>
    <row r="131" spans="1:16" ht="12.75">
      <c r="A131" s="19" t="s">
        <v>35</v>
      </c>
      <c s="23" t="s">
        <v>272</v>
      </c>
      <c s="23" t="s">
        <v>273</v>
      </c>
      <c s="19" t="s">
        <v>37</v>
      </c>
      <c s="24" t="s">
        <v>274</v>
      </c>
      <c s="25" t="s">
        <v>111</v>
      </c>
      <c s="26">
        <v>966.5</v>
      </c>
      <c s="26">
        <v>0</v>
      </c>
      <c s="26">
        <f>ROUND(ROUND(H131,2)*ROUND(G131,2),2)</f>
      </c>
      <c r="O131">
        <f>(I131*21)/100</f>
      </c>
      <c t="s">
        <v>12</v>
      </c>
    </row>
    <row r="132" spans="1:5" ht="25.5">
      <c r="A132" s="27" t="s">
        <v>40</v>
      </c>
      <c r="E132" s="28" t="s">
        <v>275</v>
      </c>
    </row>
    <row r="133" spans="1:5" ht="25.5">
      <c r="A133" s="29" t="s">
        <v>42</v>
      </c>
      <c r="E133" s="30" t="s">
        <v>276</v>
      </c>
    </row>
    <row r="134" spans="1:5" ht="51">
      <c r="A134" t="s">
        <v>44</v>
      </c>
      <c r="E134" s="28" t="s">
        <v>277</v>
      </c>
    </row>
    <row r="135" spans="1:16" ht="12.75">
      <c r="A135" s="19" t="s">
        <v>35</v>
      </c>
      <c s="23" t="s">
        <v>278</v>
      </c>
      <c s="23" t="s">
        <v>279</v>
      </c>
      <c s="19" t="s">
        <v>37</v>
      </c>
      <c s="24" t="s">
        <v>280</v>
      </c>
      <c s="25" t="s">
        <v>111</v>
      </c>
      <c s="26">
        <v>20</v>
      </c>
      <c s="26">
        <v>0</v>
      </c>
      <c s="26">
        <f>ROUND(ROUND(H135,2)*ROUND(G135,2),2)</f>
      </c>
      <c r="O135">
        <f>(I135*21)/100</f>
      </c>
      <c t="s">
        <v>12</v>
      </c>
    </row>
    <row r="136" spans="1:5" ht="25.5">
      <c r="A136" s="27" t="s">
        <v>40</v>
      </c>
      <c r="E136" s="28" t="s">
        <v>281</v>
      </c>
    </row>
    <row r="137" spans="1:5" ht="25.5">
      <c r="A137" s="29" t="s">
        <v>42</v>
      </c>
      <c r="E137" s="30" t="s">
        <v>282</v>
      </c>
    </row>
    <row r="138" spans="1:5" ht="51">
      <c r="A138" t="s">
        <v>44</v>
      </c>
      <c r="E138" s="28" t="s">
        <v>277</v>
      </c>
    </row>
    <row r="139" spans="1:16" ht="12.75">
      <c r="A139" s="19" t="s">
        <v>35</v>
      </c>
      <c s="23" t="s">
        <v>283</v>
      </c>
      <c s="23" t="s">
        <v>143</v>
      </c>
      <c s="19" t="s">
        <v>37</v>
      </c>
      <c s="24" t="s">
        <v>144</v>
      </c>
      <c s="25" t="s">
        <v>111</v>
      </c>
      <c s="26">
        <v>999.8</v>
      </c>
      <c s="26">
        <v>0</v>
      </c>
      <c s="26">
        <f>ROUND(ROUND(H139,2)*ROUND(G139,2),2)</f>
      </c>
      <c r="O139">
        <f>(I139*21)/100</f>
      </c>
      <c t="s">
        <v>12</v>
      </c>
    </row>
    <row r="140" spans="1:5" ht="25.5">
      <c r="A140" s="27" t="s">
        <v>40</v>
      </c>
      <c r="E140" s="28" t="s">
        <v>284</v>
      </c>
    </row>
    <row r="141" spans="1:5" ht="12.75">
      <c r="A141" s="29" t="s">
        <v>42</v>
      </c>
      <c r="E141" s="30" t="s">
        <v>178</v>
      </c>
    </row>
    <row r="142" spans="1:5" ht="38.25">
      <c r="A142" t="s">
        <v>44</v>
      </c>
      <c r="E142" s="28" t="s">
        <v>146</v>
      </c>
    </row>
    <row r="143" spans="1:16" ht="12.75">
      <c r="A143" s="19" t="s">
        <v>35</v>
      </c>
      <c s="23" t="s">
        <v>285</v>
      </c>
      <c s="23" t="s">
        <v>286</v>
      </c>
      <c s="19" t="s">
        <v>37</v>
      </c>
      <c s="24" t="s">
        <v>287</v>
      </c>
      <c s="25" t="s">
        <v>79</v>
      </c>
      <c s="26">
        <v>14</v>
      </c>
      <c s="26">
        <v>0</v>
      </c>
      <c s="26">
        <f>ROUND(ROUND(H143,2)*ROUND(G143,2),2)</f>
      </c>
      <c r="O143">
        <f>(I143*21)/100</f>
      </c>
      <c t="s">
        <v>12</v>
      </c>
    </row>
    <row r="144" spans="1:5" ht="38.25">
      <c r="A144" s="27" t="s">
        <v>40</v>
      </c>
      <c r="E144" s="28" t="s">
        <v>288</v>
      </c>
    </row>
    <row r="145" spans="1:5" ht="25.5">
      <c r="A145" s="29" t="s">
        <v>42</v>
      </c>
      <c r="E145" s="30" t="s">
        <v>289</v>
      </c>
    </row>
    <row r="146" spans="1:5" ht="89.25">
      <c r="A146" t="s">
        <v>44</v>
      </c>
      <c r="E146" s="28" t="s">
        <v>290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0+O8+O13+O26+O47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291</v>
      </c>
      <c s="35">
        <f>0+I8+I13+I26+I47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291</v>
      </c>
      <c s="5"/>
      <c s="14" t="s">
        <v>102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18</v>
      </c>
      <c s="23" t="s">
        <v>148</v>
      </c>
      <c s="19" t="s">
        <v>23</v>
      </c>
      <c s="24" t="s">
        <v>149</v>
      </c>
      <c s="25" t="s">
        <v>150</v>
      </c>
      <c s="26">
        <v>5.3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25.5">
      <c r="A10" s="27" t="s">
        <v>40</v>
      </c>
      <c r="E10" s="28" t="s">
        <v>292</v>
      </c>
    </row>
    <row r="11" spans="1:5" ht="25.5">
      <c r="A11" s="29" t="s">
        <v>42</v>
      </c>
      <c r="E11" s="30" t="s">
        <v>293</v>
      </c>
    </row>
    <row r="12" spans="1:5" ht="25.5">
      <c r="A12" t="s">
        <v>44</v>
      </c>
      <c r="E12" s="28" t="s">
        <v>153</v>
      </c>
    </row>
    <row r="13" spans="1:18" ht="12.75" customHeight="1">
      <c r="A13" s="5" t="s">
        <v>33</v>
      </c>
      <c s="5"/>
      <c s="33" t="s">
        <v>18</v>
      </c>
      <c s="5"/>
      <c s="21" t="s">
        <v>93</v>
      </c>
      <c s="5"/>
      <c s="5"/>
      <c s="5"/>
      <c s="34">
        <f>0+Q13</f>
      </c>
      <c r="O13">
        <f>0+R13</f>
      </c>
      <c r="Q13">
        <f>0+I14+I18+I22</f>
      </c>
      <c>
        <f>0+O14+O18+O22</f>
      </c>
    </row>
    <row r="14" spans="1:16" ht="12.75">
      <c r="A14" s="19" t="s">
        <v>35</v>
      </c>
      <c s="23" t="s">
        <v>12</v>
      </c>
      <c s="23" t="s">
        <v>171</v>
      </c>
      <c s="19" t="s">
        <v>37</v>
      </c>
      <c s="24" t="s">
        <v>172</v>
      </c>
      <c s="25" t="s">
        <v>111</v>
      </c>
      <c s="26">
        <v>59</v>
      </c>
      <c s="26">
        <v>0</v>
      </c>
      <c s="26">
        <f>ROUND(ROUND(H14,2)*ROUND(G14,2),2)</f>
      </c>
      <c r="O14">
        <f>(I14*21)/100</f>
      </c>
      <c t="s">
        <v>12</v>
      </c>
    </row>
    <row r="15" spans="1:5" ht="38.25">
      <c r="A15" s="27" t="s">
        <v>40</v>
      </c>
      <c r="E15" s="28" t="s">
        <v>173</v>
      </c>
    </row>
    <row r="16" spans="1:5" ht="25.5">
      <c r="A16" s="29" t="s">
        <v>42</v>
      </c>
      <c r="E16" s="30" t="s">
        <v>294</v>
      </c>
    </row>
    <row r="17" spans="1:5" ht="63.75">
      <c r="A17" t="s">
        <v>44</v>
      </c>
      <c r="E17" s="28" t="s">
        <v>162</v>
      </c>
    </row>
    <row r="18" spans="1:16" ht="12.75">
      <c r="A18" s="19" t="s">
        <v>35</v>
      </c>
      <c s="23" t="s">
        <v>21</v>
      </c>
      <c s="23" t="s">
        <v>103</v>
      </c>
      <c s="19" t="s">
        <v>37</v>
      </c>
      <c s="24" t="s">
        <v>104</v>
      </c>
      <c s="25" t="s">
        <v>105</v>
      </c>
      <c s="26">
        <v>42.58</v>
      </c>
      <c s="26">
        <v>0</v>
      </c>
      <c s="26">
        <f>ROUND(ROUND(H18,2)*ROUND(G18,2),2)</f>
      </c>
      <c r="O18">
        <f>(I18*21)/100</f>
      </c>
      <c t="s">
        <v>12</v>
      </c>
    </row>
    <row r="19" spans="1:5" ht="51">
      <c r="A19" s="27" t="s">
        <v>40</v>
      </c>
      <c r="E19" s="28" t="s">
        <v>295</v>
      </c>
    </row>
    <row r="20" spans="1:5" ht="12.75">
      <c r="A20" s="29" t="s">
        <v>42</v>
      </c>
      <c r="E20" s="30" t="s">
        <v>296</v>
      </c>
    </row>
    <row r="21" spans="1:5" ht="63.75">
      <c r="A21" t="s">
        <v>44</v>
      </c>
      <c r="E21" s="28" t="s">
        <v>162</v>
      </c>
    </row>
    <row r="22" spans="1:16" ht="12.75">
      <c r="A22" s="19" t="s">
        <v>35</v>
      </c>
      <c s="23" t="s">
        <v>23</v>
      </c>
      <c s="23" t="s">
        <v>109</v>
      </c>
      <c s="19" t="s">
        <v>37</v>
      </c>
      <c s="24" t="s">
        <v>110</v>
      </c>
      <c s="25" t="s">
        <v>111</v>
      </c>
      <c s="26">
        <v>190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12.75">
      <c r="A23" s="27" t="s">
        <v>40</v>
      </c>
      <c r="E23" s="28" t="s">
        <v>37</v>
      </c>
    </row>
    <row r="24" spans="1:5" ht="25.5">
      <c r="A24" s="29" t="s">
        <v>42</v>
      </c>
      <c r="E24" s="30" t="s">
        <v>297</v>
      </c>
    </row>
    <row r="25" spans="1:5" ht="25.5">
      <c r="A25" t="s">
        <v>44</v>
      </c>
      <c r="E25" s="28" t="s">
        <v>108</v>
      </c>
    </row>
    <row r="26" spans="1:18" ht="12.75" customHeight="1">
      <c r="A26" s="5" t="s">
        <v>33</v>
      </c>
      <c s="5"/>
      <c s="33" t="s">
        <v>25</v>
      </c>
      <c s="5"/>
      <c s="21" t="s">
        <v>114</v>
      </c>
      <c s="5"/>
      <c s="5"/>
      <c s="5"/>
      <c s="34">
        <f>0+Q26</f>
      </c>
      <c r="O26">
        <f>0+R26</f>
      </c>
      <c r="Q26">
        <f>0+I27+I31+I35+I39+I43</f>
      </c>
      <c>
        <f>0+O27+O31+O35+O39+O43</f>
      </c>
    </row>
    <row r="27" spans="1:16" ht="12.75">
      <c r="A27" s="19" t="s">
        <v>35</v>
      </c>
      <c s="23" t="s">
        <v>25</v>
      </c>
      <c s="23" t="s">
        <v>115</v>
      </c>
      <c s="19" t="s">
        <v>37</v>
      </c>
      <c s="24" t="s">
        <v>116</v>
      </c>
      <c s="25" t="s">
        <v>97</v>
      </c>
      <c s="26">
        <v>209.4</v>
      </c>
      <c s="26">
        <v>0</v>
      </c>
      <c s="26">
        <f>ROUND(ROUND(H27,2)*ROUND(G27,2),2)</f>
      </c>
      <c r="O27">
        <f>(I27*21)/100</f>
      </c>
      <c t="s">
        <v>12</v>
      </c>
    </row>
    <row r="28" spans="1:5" ht="25.5">
      <c r="A28" s="27" t="s">
        <v>40</v>
      </c>
      <c r="E28" s="28" t="s">
        <v>117</v>
      </c>
    </row>
    <row r="29" spans="1:5" ht="12.75">
      <c r="A29" s="29" t="s">
        <v>42</v>
      </c>
      <c r="E29" s="30" t="s">
        <v>298</v>
      </c>
    </row>
    <row r="30" spans="1:5" ht="51">
      <c r="A30" t="s">
        <v>44</v>
      </c>
      <c r="E30" s="28" t="s">
        <v>119</v>
      </c>
    </row>
    <row r="31" spans="1:16" ht="12.75">
      <c r="A31" s="19" t="s">
        <v>35</v>
      </c>
      <c s="23" t="s">
        <v>27</v>
      </c>
      <c s="23" t="s">
        <v>120</v>
      </c>
      <c s="19" t="s">
        <v>37</v>
      </c>
      <c s="24" t="s">
        <v>121</v>
      </c>
      <c s="25" t="s">
        <v>97</v>
      </c>
      <c s="26">
        <v>628.2</v>
      </c>
      <c s="26">
        <v>0</v>
      </c>
      <c s="26">
        <f>ROUND(ROUND(H31,2)*ROUND(G31,2),2)</f>
      </c>
      <c r="O31">
        <f>(I31*21)/100</f>
      </c>
      <c t="s">
        <v>12</v>
      </c>
    </row>
    <row r="32" spans="1:5" ht="25.5">
      <c r="A32" s="27" t="s">
        <v>40</v>
      </c>
      <c r="E32" s="28" t="s">
        <v>122</v>
      </c>
    </row>
    <row r="33" spans="1:5" ht="38.25">
      <c r="A33" s="29" t="s">
        <v>42</v>
      </c>
      <c r="E33" s="30" t="s">
        <v>299</v>
      </c>
    </row>
    <row r="34" spans="1:5" ht="51">
      <c r="A34" t="s">
        <v>44</v>
      </c>
      <c r="E34" s="28" t="s">
        <v>119</v>
      </c>
    </row>
    <row r="35" spans="1:16" ht="12.75">
      <c r="A35" s="19" t="s">
        <v>35</v>
      </c>
      <c s="23" t="s">
        <v>58</v>
      </c>
      <c s="23" t="s">
        <v>124</v>
      </c>
      <c s="19" t="s">
        <v>37</v>
      </c>
      <c s="24" t="s">
        <v>125</v>
      </c>
      <c s="25" t="s">
        <v>97</v>
      </c>
      <c s="26">
        <v>209.4</v>
      </c>
      <c s="26">
        <v>0</v>
      </c>
      <c s="26">
        <f>ROUND(ROUND(H35,2)*ROUND(G35,2),2)</f>
      </c>
      <c r="O35">
        <f>(I35*21)/100</f>
      </c>
      <c t="s">
        <v>12</v>
      </c>
    </row>
    <row r="36" spans="1:5" ht="25.5">
      <c r="A36" s="27" t="s">
        <v>40</v>
      </c>
      <c r="E36" s="28" t="s">
        <v>126</v>
      </c>
    </row>
    <row r="37" spans="1:5" ht="12.75">
      <c r="A37" s="29" t="s">
        <v>42</v>
      </c>
      <c r="E37" s="30" t="s">
        <v>300</v>
      </c>
    </row>
    <row r="38" spans="1:5" ht="140.25">
      <c r="A38" t="s">
        <v>44</v>
      </c>
      <c r="E38" s="28" t="s">
        <v>128</v>
      </c>
    </row>
    <row r="39" spans="1:16" ht="12.75">
      <c r="A39" s="19" t="s">
        <v>35</v>
      </c>
      <c s="23" t="s">
        <v>62</v>
      </c>
      <c s="23" t="s">
        <v>129</v>
      </c>
      <c s="19" t="s">
        <v>37</v>
      </c>
      <c s="24" t="s">
        <v>130</v>
      </c>
      <c s="25" t="s">
        <v>97</v>
      </c>
      <c s="26">
        <v>349</v>
      </c>
      <c s="26">
        <v>0</v>
      </c>
      <c s="26">
        <f>ROUND(ROUND(H39,2)*ROUND(G39,2),2)</f>
      </c>
      <c r="O39">
        <f>(I39*21)/100</f>
      </c>
      <c t="s">
        <v>12</v>
      </c>
    </row>
    <row r="40" spans="1:5" ht="25.5">
      <c r="A40" s="27" t="s">
        <v>40</v>
      </c>
      <c r="E40" s="28" t="s">
        <v>131</v>
      </c>
    </row>
    <row r="41" spans="1:5" ht="12.75">
      <c r="A41" s="29" t="s">
        <v>42</v>
      </c>
      <c r="E41" s="30" t="s">
        <v>301</v>
      </c>
    </row>
    <row r="42" spans="1:5" ht="140.25">
      <c r="A42" t="s">
        <v>44</v>
      </c>
      <c r="E42" s="28" t="s">
        <v>128</v>
      </c>
    </row>
    <row r="43" spans="1:16" ht="12.75">
      <c r="A43" s="19" t="s">
        <v>35</v>
      </c>
      <c s="23" t="s">
        <v>30</v>
      </c>
      <c s="23" t="s">
        <v>133</v>
      </c>
      <c s="19" t="s">
        <v>37</v>
      </c>
      <c s="24" t="s">
        <v>134</v>
      </c>
      <c s="25" t="s">
        <v>97</v>
      </c>
      <c s="26">
        <v>279.2</v>
      </c>
      <c s="26">
        <v>0</v>
      </c>
      <c s="26">
        <f>ROUND(ROUND(H43,2)*ROUND(G43,2),2)</f>
      </c>
      <c r="O43">
        <f>(I43*21)/100</f>
      </c>
      <c t="s">
        <v>12</v>
      </c>
    </row>
    <row r="44" spans="1:5" ht="25.5">
      <c r="A44" s="27" t="s">
        <v>40</v>
      </c>
      <c r="E44" s="28" t="s">
        <v>135</v>
      </c>
    </row>
    <row r="45" spans="1:5" ht="12.75">
      <c r="A45" s="29" t="s">
        <v>42</v>
      </c>
      <c r="E45" s="30" t="s">
        <v>302</v>
      </c>
    </row>
    <row r="46" spans="1:5" ht="140.25">
      <c r="A46" t="s">
        <v>44</v>
      </c>
      <c r="E46" s="28" t="s">
        <v>128</v>
      </c>
    </row>
    <row r="47" spans="1:18" ht="12.75" customHeight="1">
      <c r="A47" s="5" t="s">
        <v>33</v>
      </c>
      <c s="5"/>
      <c s="33" t="s">
        <v>30</v>
      </c>
      <c s="5"/>
      <c s="21" t="s">
        <v>137</v>
      </c>
      <c s="5"/>
      <c s="5"/>
      <c s="5"/>
      <c s="34">
        <f>0+Q47</f>
      </c>
      <c r="O47">
        <f>0+R47</f>
      </c>
      <c r="Q47">
        <f>0+I48+I52+I56</f>
      </c>
      <c>
        <f>0+O48+O52+O56</f>
      </c>
    </row>
    <row r="48" spans="1:16" ht="12.75">
      <c r="A48" s="19" t="s">
        <v>35</v>
      </c>
      <c s="23" t="s">
        <v>32</v>
      </c>
      <c s="23" t="s">
        <v>273</v>
      </c>
      <c s="19" t="s">
        <v>37</v>
      </c>
      <c s="24" t="s">
        <v>274</v>
      </c>
      <c s="25" t="s">
        <v>111</v>
      </c>
      <c s="26">
        <v>59</v>
      </c>
      <c s="26">
        <v>0</v>
      </c>
      <c s="26">
        <f>ROUND(ROUND(H48,2)*ROUND(G48,2),2)</f>
      </c>
      <c r="O48">
        <f>(I48*21)/100</f>
      </c>
      <c t="s">
        <v>12</v>
      </c>
    </row>
    <row r="49" spans="1:5" ht="25.5">
      <c r="A49" s="27" t="s">
        <v>40</v>
      </c>
      <c r="E49" s="28" t="s">
        <v>275</v>
      </c>
    </row>
    <row r="50" spans="1:5" ht="25.5">
      <c r="A50" s="29" t="s">
        <v>42</v>
      </c>
      <c r="E50" s="30" t="s">
        <v>294</v>
      </c>
    </row>
    <row r="51" spans="1:5" ht="51">
      <c r="A51" t="s">
        <v>44</v>
      </c>
      <c r="E51" s="28" t="s">
        <v>277</v>
      </c>
    </row>
    <row r="52" spans="1:16" ht="12.75">
      <c r="A52" s="19" t="s">
        <v>35</v>
      </c>
      <c s="23" t="s">
        <v>76</v>
      </c>
      <c s="23" t="s">
        <v>303</v>
      </c>
      <c s="19" t="s">
        <v>37</v>
      </c>
      <c s="24" t="s">
        <v>304</v>
      </c>
      <c s="25" t="s">
        <v>111</v>
      </c>
      <c s="26">
        <v>131</v>
      </c>
      <c s="26">
        <v>0</v>
      </c>
      <c s="26">
        <f>ROUND(ROUND(H52,2)*ROUND(G52,2),2)</f>
      </c>
      <c r="O52">
        <f>(I52*21)/100</f>
      </c>
      <c t="s">
        <v>12</v>
      </c>
    </row>
    <row r="53" spans="1:5" ht="38.25">
      <c r="A53" s="27" t="s">
        <v>40</v>
      </c>
      <c r="E53" s="28" t="s">
        <v>305</v>
      </c>
    </row>
    <row r="54" spans="1:5" ht="25.5">
      <c r="A54" s="29" t="s">
        <v>42</v>
      </c>
      <c r="E54" s="30" t="s">
        <v>306</v>
      </c>
    </row>
    <row r="55" spans="1:5" ht="25.5">
      <c r="A55" t="s">
        <v>44</v>
      </c>
      <c r="E55" s="28" t="s">
        <v>142</v>
      </c>
    </row>
    <row r="56" spans="1:16" ht="12.75">
      <c r="A56" s="19" t="s">
        <v>35</v>
      </c>
      <c s="23" t="s">
        <v>83</v>
      </c>
      <c s="23" t="s">
        <v>143</v>
      </c>
      <c s="19" t="s">
        <v>37</v>
      </c>
      <c s="24" t="s">
        <v>144</v>
      </c>
      <c s="25" t="s">
        <v>111</v>
      </c>
      <c s="26">
        <v>190</v>
      </c>
      <c s="26">
        <v>0</v>
      </c>
      <c s="26">
        <f>ROUND(ROUND(H56,2)*ROUND(G56,2),2)</f>
      </c>
      <c r="O56">
        <f>(I56*21)/100</f>
      </c>
      <c t="s">
        <v>12</v>
      </c>
    </row>
    <row r="57" spans="1:5" ht="38.25">
      <c r="A57" s="27" t="s">
        <v>40</v>
      </c>
      <c r="E57" s="28" t="s">
        <v>307</v>
      </c>
    </row>
    <row r="58" spans="1:5" ht="25.5">
      <c r="A58" s="29" t="s">
        <v>42</v>
      </c>
      <c r="E58" s="30" t="s">
        <v>297</v>
      </c>
    </row>
    <row r="59" spans="1:5" ht="38.25">
      <c r="A59" t="s">
        <v>44</v>
      </c>
      <c r="E59" s="28" t="s">
        <v>146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0+O8+O25+O46+O75+O84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308</v>
      </c>
      <c s="35">
        <f>0+I8+I25+I46+I75+I84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308</v>
      </c>
      <c s="5"/>
      <c s="14" t="s">
        <v>309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18</v>
      </c>
      <c s="23" t="s">
        <v>148</v>
      </c>
      <c s="19" t="s">
        <v>12</v>
      </c>
      <c s="24" t="s">
        <v>149</v>
      </c>
      <c s="25" t="s">
        <v>150</v>
      </c>
      <c s="26">
        <v>469.6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25.5">
      <c r="A10" s="27" t="s">
        <v>40</v>
      </c>
      <c r="E10" s="28" t="s">
        <v>310</v>
      </c>
    </row>
    <row r="11" spans="1:5" ht="38.25">
      <c r="A11" s="29" t="s">
        <v>42</v>
      </c>
      <c r="E11" s="30" t="s">
        <v>311</v>
      </c>
    </row>
    <row r="12" spans="1:5" ht="25.5">
      <c r="A12" t="s">
        <v>44</v>
      </c>
      <c r="E12" s="28" t="s">
        <v>153</v>
      </c>
    </row>
    <row r="13" spans="1:16" ht="12.75">
      <c r="A13" s="19" t="s">
        <v>35</v>
      </c>
      <c s="23" t="s">
        <v>12</v>
      </c>
      <c s="23" t="s">
        <v>148</v>
      </c>
      <c s="19" t="s">
        <v>21</v>
      </c>
      <c s="24" t="s">
        <v>149</v>
      </c>
      <c s="25" t="s">
        <v>150</v>
      </c>
      <c s="26">
        <v>98.04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25.5">
      <c r="A14" s="27" t="s">
        <v>40</v>
      </c>
      <c r="E14" s="28" t="s">
        <v>312</v>
      </c>
    </row>
    <row r="15" spans="1:5" ht="25.5">
      <c r="A15" s="29" t="s">
        <v>42</v>
      </c>
      <c r="E15" s="30" t="s">
        <v>313</v>
      </c>
    </row>
    <row r="16" spans="1:5" ht="25.5">
      <c r="A16" t="s">
        <v>44</v>
      </c>
      <c r="E16" s="28" t="s">
        <v>153</v>
      </c>
    </row>
    <row r="17" spans="1:16" ht="12.75">
      <c r="A17" s="19" t="s">
        <v>35</v>
      </c>
      <c s="23" t="s">
        <v>21</v>
      </c>
      <c s="23" t="s">
        <v>148</v>
      </c>
      <c s="19" t="s">
        <v>23</v>
      </c>
      <c s="24" t="s">
        <v>149</v>
      </c>
      <c s="25" t="s">
        <v>150</v>
      </c>
      <c s="26">
        <v>3.02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25.5">
      <c r="A18" s="27" t="s">
        <v>40</v>
      </c>
      <c r="E18" s="28" t="s">
        <v>314</v>
      </c>
    </row>
    <row r="19" spans="1:5" ht="25.5">
      <c r="A19" s="29" t="s">
        <v>42</v>
      </c>
      <c r="E19" s="30" t="s">
        <v>315</v>
      </c>
    </row>
    <row r="20" spans="1:5" ht="25.5">
      <c r="A20" t="s">
        <v>44</v>
      </c>
      <c r="E20" s="28" t="s">
        <v>153</v>
      </c>
    </row>
    <row r="21" spans="1:16" ht="12.75">
      <c r="A21" s="19" t="s">
        <v>35</v>
      </c>
      <c s="23" t="s">
        <v>23</v>
      </c>
      <c s="23" t="s">
        <v>148</v>
      </c>
      <c s="19" t="s">
        <v>25</v>
      </c>
      <c s="24" t="s">
        <v>149</v>
      </c>
      <c s="25" t="s">
        <v>150</v>
      </c>
      <c s="26">
        <v>30.61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25.5">
      <c r="A22" s="27" t="s">
        <v>40</v>
      </c>
      <c r="E22" s="28" t="s">
        <v>316</v>
      </c>
    </row>
    <row r="23" spans="1:5" ht="25.5">
      <c r="A23" s="29" t="s">
        <v>42</v>
      </c>
      <c r="E23" s="30" t="s">
        <v>317</v>
      </c>
    </row>
    <row r="24" spans="1:5" ht="25.5">
      <c r="A24" t="s">
        <v>44</v>
      </c>
      <c r="E24" s="28" t="s">
        <v>153</v>
      </c>
    </row>
    <row r="25" spans="1:18" ht="12.75" customHeight="1">
      <c r="A25" s="5" t="s">
        <v>33</v>
      </c>
      <c s="5"/>
      <c s="33" t="s">
        <v>18</v>
      </c>
      <c s="5"/>
      <c s="21" t="s">
        <v>93</v>
      </c>
      <c s="5"/>
      <c s="5"/>
      <c s="5"/>
      <c s="34">
        <f>0+Q25</f>
      </c>
      <c r="O25">
        <f>0+R25</f>
      </c>
      <c r="Q25">
        <f>0+I26+I30+I34+I38+I42</f>
      </c>
      <c>
        <f>0+O26+O30+O34+O38+O42</f>
      </c>
    </row>
    <row r="26" spans="1:16" ht="12.75">
      <c r="A26" s="19" t="s">
        <v>35</v>
      </c>
      <c s="23" t="s">
        <v>25</v>
      </c>
      <c s="23" t="s">
        <v>318</v>
      </c>
      <c s="19" t="s">
        <v>37</v>
      </c>
      <c s="24" t="s">
        <v>319</v>
      </c>
      <c s="25" t="s">
        <v>105</v>
      </c>
      <c s="26">
        <v>40.85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38.25">
      <c r="A27" s="27" t="s">
        <v>40</v>
      </c>
      <c r="E27" s="28" t="s">
        <v>320</v>
      </c>
    </row>
    <row r="28" spans="1:5" ht="25.5">
      <c r="A28" s="29" t="s">
        <v>42</v>
      </c>
      <c r="E28" s="30" t="s">
        <v>321</v>
      </c>
    </row>
    <row r="29" spans="1:5" ht="63.75">
      <c r="A29" t="s">
        <v>44</v>
      </c>
      <c r="E29" s="28" t="s">
        <v>162</v>
      </c>
    </row>
    <row r="30" spans="1:16" ht="12.75">
      <c r="A30" s="19" t="s">
        <v>35</v>
      </c>
      <c s="23" t="s">
        <v>27</v>
      </c>
      <c s="23" t="s">
        <v>158</v>
      </c>
      <c s="19" t="s">
        <v>37</v>
      </c>
      <c s="24" t="s">
        <v>159</v>
      </c>
      <c s="25" t="s">
        <v>105</v>
      </c>
      <c s="26">
        <v>15.31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38.25">
      <c r="A31" s="27" t="s">
        <v>40</v>
      </c>
      <c r="E31" s="28" t="s">
        <v>322</v>
      </c>
    </row>
    <row r="32" spans="1:5" ht="25.5">
      <c r="A32" s="29" t="s">
        <v>42</v>
      </c>
      <c r="E32" s="30" t="s">
        <v>323</v>
      </c>
    </row>
    <row r="33" spans="1:5" ht="63.75">
      <c r="A33" t="s">
        <v>44</v>
      </c>
      <c r="E33" s="28" t="s">
        <v>162</v>
      </c>
    </row>
    <row r="34" spans="1:16" ht="25.5">
      <c r="A34" s="19" t="s">
        <v>35</v>
      </c>
      <c s="23" t="s">
        <v>58</v>
      </c>
      <c s="23" t="s">
        <v>163</v>
      </c>
      <c s="19" t="s">
        <v>37</v>
      </c>
      <c s="24" t="s">
        <v>164</v>
      </c>
      <c s="25" t="s">
        <v>105</v>
      </c>
      <c s="26">
        <v>90.06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38.25">
      <c r="A35" s="27" t="s">
        <v>40</v>
      </c>
      <c r="E35" s="28" t="s">
        <v>324</v>
      </c>
    </row>
    <row r="36" spans="1:5" ht="38.25">
      <c r="A36" s="29" t="s">
        <v>42</v>
      </c>
      <c r="E36" s="30" t="s">
        <v>325</v>
      </c>
    </row>
    <row r="37" spans="1:5" ht="63.75">
      <c r="A37" t="s">
        <v>44</v>
      </c>
      <c r="E37" s="28" t="s">
        <v>162</v>
      </c>
    </row>
    <row r="38" spans="1:16" ht="12.75">
      <c r="A38" s="19" t="s">
        <v>35</v>
      </c>
      <c s="23" t="s">
        <v>62</v>
      </c>
      <c s="23" t="s">
        <v>326</v>
      </c>
      <c s="19" t="s">
        <v>37</v>
      </c>
      <c s="24" t="s">
        <v>327</v>
      </c>
      <c s="25" t="s">
        <v>111</v>
      </c>
      <c s="26">
        <v>100.4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38.25">
      <c r="A39" s="27" t="s">
        <v>40</v>
      </c>
      <c r="E39" s="28" t="s">
        <v>173</v>
      </c>
    </row>
    <row r="40" spans="1:5" ht="25.5">
      <c r="A40" s="29" t="s">
        <v>42</v>
      </c>
      <c r="E40" s="30" t="s">
        <v>328</v>
      </c>
    </row>
    <row r="41" spans="1:5" ht="63.75">
      <c r="A41" t="s">
        <v>44</v>
      </c>
      <c r="E41" s="28" t="s">
        <v>162</v>
      </c>
    </row>
    <row r="42" spans="1:16" ht="12.75">
      <c r="A42" s="19" t="s">
        <v>35</v>
      </c>
      <c s="23" t="s">
        <v>30</v>
      </c>
      <c s="23" t="s">
        <v>179</v>
      </c>
      <c s="19" t="s">
        <v>37</v>
      </c>
      <c s="24" t="s">
        <v>180</v>
      </c>
      <c s="25" t="s">
        <v>105</v>
      </c>
      <c s="26">
        <v>157.11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38.25">
      <c r="A43" s="27" t="s">
        <v>40</v>
      </c>
      <c r="E43" s="28" t="s">
        <v>329</v>
      </c>
    </row>
    <row r="44" spans="1:5" ht="38.25">
      <c r="A44" s="29" t="s">
        <v>42</v>
      </c>
      <c r="E44" s="30" t="s">
        <v>330</v>
      </c>
    </row>
    <row r="45" spans="1:5" ht="369.75">
      <c r="A45" t="s">
        <v>44</v>
      </c>
      <c r="E45" s="28" t="s">
        <v>183</v>
      </c>
    </row>
    <row r="46" spans="1:18" ht="12.75" customHeight="1">
      <c r="A46" s="5" t="s">
        <v>33</v>
      </c>
      <c s="5"/>
      <c s="33" t="s">
        <v>25</v>
      </c>
      <c s="5"/>
      <c s="21" t="s">
        <v>114</v>
      </c>
      <c s="5"/>
      <c s="5"/>
      <c s="5"/>
      <c s="34">
        <f>0+Q46</f>
      </c>
      <c r="O46">
        <f>0+R46</f>
      </c>
      <c r="Q46">
        <f>0+I47+I51+I55+I59+I63+I67+I71</f>
      </c>
      <c>
        <f>0+O47+O51+O55+O59+O63+O67+O71</f>
      </c>
    </row>
    <row r="47" spans="1:16" ht="12.75">
      <c r="A47" s="19" t="s">
        <v>35</v>
      </c>
      <c s="23" t="s">
        <v>32</v>
      </c>
      <c s="23" t="s">
        <v>331</v>
      </c>
      <c s="19" t="s">
        <v>37</v>
      </c>
      <c s="24" t="s">
        <v>332</v>
      </c>
      <c s="25" t="s">
        <v>105</v>
      </c>
      <c s="26">
        <v>191.36</v>
      </c>
      <c s="26">
        <v>0</v>
      </c>
      <c s="26">
        <f>ROUND(ROUND(H47,2)*ROUND(G47,2),2)</f>
      </c>
      <c r="O47">
        <f>(I47*21)/100</f>
      </c>
      <c t="s">
        <v>12</v>
      </c>
    </row>
    <row r="48" spans="1:5" ht="25.5">
      <c r="A48" s="27" t="s">
        <v>40</v>
      </c>
      <c r="E48" s="28" t="s">
        <v>333</v>
      </c>
    </row>
    <row r="49" spans="1:5" ht="51">
      <c r="A49" s="29" t="s">
        <v>42</v>
      </c>
      <c r="E49" s="30" t="s">
        <v>334</v>
      </c>
    </row>
    <row r="50" spans="1:5" ht="51">
      <c r="A50" t="s">
        <v>44</v>
      </c>
      <c r="E50" s="28" t="s">
        <v>234</v>
      </c>
    </row>
    <row r="51" spans="1:16" ht="12.75">
      <c r="A51" s="19" t="s">
        <v>35</v>
      </c>
      <c s="23" t="s">
        <v>76</v>
      </c>
      <c s="23" t="s">
        <v>335</v>
      </c>
      <c s="19" t="s">
        <v>37</v>
      </c>
      <c s="24" t="s">
        <v>336</v>
      </c>
      <c s="25" t="s">
        <v>105</v>
      </c>
      <c s="26">
        <v>63.17</v>
      </c>
      <c s="26">
        <v>0</v>
      </c>
      <c s="26">
        <f>ROUND(ROUND(H51,2)*ROUND(G51,2),2)</f>
      </c>
      <c r="O51">
        <f>(I51*21)/100</f>
      </c>
      <c t="s">
        <v>12</v>
      </c>
    </row>
    <row r="52" spans="1:5" ht="25.5">
      <c r="A52" s="27" t="s">
        <v>40</v>
      </c>
      <c r="E52" s="28" t="s">
        <v>337</v>
      </c>
    </row>
    <row r="53" spans="1:5" ht="38.25">
      <c r="A53" s="29" t="s">
        <v>42</v>
      </c>
      <c r="E53" s="30" t="s">
        <v>338</v>
      </c>
    </row>
    <row r="54" spans="1:5" ht="102">
      <c r="A54" t="s">
        <v>44</v>
      </c>
      <c r="E54" s="28" t="s">
        <v>339</v>
      </c>
    </row>
    <row r="55" spans="1:16" ht="12.75">
      <c r="A55" s="19" t="s">
        <v>35</v>
      </c>
      <c s="23" t="s">
        <v>83</v>
      </c>
      <c s="23" t="s">
        <v>120</v>
      </c>
      <c s="19" t="s">
        <v>37</v>
      </c>
      <c s="24" t="s">
        <v>121</v>
      </c>
      <c s="25" t="s">
        <v>97</v>
      </c>
      <c s="26">
        <v>1021.3</v>
      </c>
      <c s="26">
        <v>0</v>
      </c>
      <c s="26">
        <f>ROUND(ROUND(H55,2)*ROUND(G55,2),2)</f>
      </c>
      <c r="O55">
        <f>(I55*21)/100</f>
      </c>
      <c t="s">
        <v>12</v>
      </c>
    </row>
    <row r="56" spans="1:5" ht="25.5">
      <c r="A56" s="27" t="s">
        <v>40</v>
      </c>
      <c r="E56" s="28" t="s">
        <v>340</v>
      </c>
    </row>
    <row r="57" spans="1:5" ht="25.5">
      <c r="A57" s="29" t="s">
        <v>42</v>
      </c>
      <c r="E57" s="30" t="s">
        <v>341</v>
      </c>
    </row>
    <row r="58" spans="1:5" ht="51">
      <c r="A58" t="s">
        <v>44</v>
      </c>
      <c r="E58" s="28" t="s">
        <v>119</v>
      </c>
    </row>
    <row r="59" spans="1:16" ht="12.75">
      <c r="A59" s="19" t="s">
        <v>35</v>
      </c>
      <c s="23" t="s">
        <v>88</v>
      </c>
      <c s="23" t="s">
        <v>342</v>
      </c>
      <c s="19" t="s">
        <v>37</v>
      </c>
      <c s="24" t="s">
        <v>343</v>
      </c>
      <c s="25" t="s">
        <v>97</v>
      </c>
      <c s="26">
        <v>1021.3</v>
      </c>
      <c s="26">
        <v>0</v>
      </c>
      <c s="26">
        <f>ROUND(ROUND(H59,2)*ROUND(G59,2),2)</f>
      </c>
      <c r="O59">
        <f>(I59*21)/100</f>
      </c>
      <c t="s">
        <v>12</v>
      </c>
    </row>
    <row r="60" spans="1:5" ht="25.5">
      <c r="A60" s="27" t="s">
        <v>40</v>
      </c>
      <c r="E60" s="28" t="s">
        <v>344</v>
      </c>
    </row>
    <row r="61" spans="1:5" ht="25.5">
      <c r="A61" s="29" t="s">
        <v>42</v>
      </c>
      <c r="E61" s="30" t="s">
        <v>341</v>
      </c>
    </row>
    <row r="62" spans="1:5" ht="140.25">
      <c r="A62" t="s">
        <v>44</v>
      </c>
      <c r="E62" s="28" t="s">
        <v>128</v>
      </c>
    </row>
    <row r="63" spans="1:16" ht="12.75">
      <c r="A63" s="19" t="s">
        <v>35</v>
      </c>
      <c s="23" t="s">
        <v>94</v>
      </c>
      <c s="23" t="s">
        <v>345</v>
      </c>
      <c s="19" t="s">
        <v>37</v>
      </c>
      <c s="24" t="s">
        <v>346</v>
      </c>
      <c s="25" t="s">
        <v>97</v>
      </c>
      <c s="26">
        <v>207.4</v>
      </c>
      <c s="26">
        <v>0</v>
      </c>
      <c s="26">
        <f>ROUND(ROUND(H63,2)*ROUND(G63,2),2)</f>
      </c>
      <c r="O63">
        <f>(I63*21)/100</f>
      </c>
      <c t="s">
        <v>12</v>
      </c>
    </row>
    <row r="64" spans="1:5" ht="25.5">
      <c r="A64" s="27" t="s">
        <v>40</v>
      </c>
      <c r="E64" s="28" t="s">
        <v>347</v>
      </c>
    </row>
    <row r="65" spans="1:5" ht="25.5">
      <c r="A65" s="29" t="s">
        <v>42</v>
      </c>
      <c r="E65" s="30" t="s">
        <v>348</v>
      </c>
    </row>
    <row r="66" spans="1:5" ht="153">
      <c r="A66" t="s">
        <v>44</v>
      </c>
      <c r="E66" s="28" t="s">
        <v>349</v>
      </c>
    </row>
    <row r="67" spans="1:16" ht="12.75">
      <c r="A67" s="19" t="s">
        <v>35</v>
      </c>
      <c s="23" t="s">
        <v>205</v>
      </c>
      <c s="23" t="s">
        <v>350</v>
      </c>
      <c s="19" t="s">
        <v>37</v>
      </c>
      <c s="24" t="s">
        <v>351</v>
      </c>
      <c s="25" t="s">
        <v>97</v>
      </c>
      <c s="26">
        <v>7</v>
      </c>
      <c s="26">
        <v>0</v>
      </c>
      <c s="26">
        <f>ROUND(ROUND(H67,2)*ROUND(G67,2),2)</f>
      </c>
      <c r="O67">
        <f>(I67*21)/100</f>
      </c>
      <c t="s">
        <v>12</v>
      </c>
    </row>
    <row r="68" spans="1:5" ht="25.5">
      <c r="A68" s="27" t="s">
        <v>40</v>
      </c>
      <c r="E68" s="28" t="s">
        <v>352</v>
      </c>
    </row>
    <row r="69" spans="1:5" ht="25.5">
      <c r="A69" s="29" t="s">
        <v>42</v>
      </c>
      <c r="E69" s="30" t="s">
        <v>353</v>
      </c>
    </row>
    <row r="70" spans="1:5" ht="153">
      <c r="A70" t="s">
        <v>44</v>
      </c>
      <c r="E70" s="28" t="s">
        <v>349</v>
      </c>
    </row>
    <row r="71" spans="1:16" ht="25.5">
      <c r="A71" s="19" t="s">
        <v>35</v>
      </c>
      <c s="23" t="s">
        <v>211</v>
      </c>
      <c s="23" t="s">
        <v>354</v>
      </c>
      <c s="19" t="s">
        <v>37</v>
      </c>
      <c s="24" t="s">
        <v>355</v>
      </c>
      <c s="25" t="s">
        <v>97</v>
      </c>
      <c s="26">
        <v>40</v>
      </c>
      <c s="26">
        <v>0</v>
      </c>
      <c s="26">
        <f>ROUND(ROUND(H71,2)*ROUND(G71,2),2)</f>
      </c>
      <c r="O71">
        <f>(I71*21)/100</f>
      </c>
      <c t="s">
        <v>12</v>
      </c>
    </row>
    <row r="72" spans="1:5" ht="25.5">
      <c r="A72" s="27" t="s">
        <v>40</v>
      </c>
      <c r="E72" s="28" t="s">
        <v>356</v>
      </c>
    </row>
    <row r="73" spans="1:5" ht="25.5">
      <c r="A73" s="29" t="s">
        <v>42</v>
      </c>
      <c r="E73" s="30" t="s">
        <v>357</v>
      </c>
    </row>
    <row r="74" spans="1:5" ht="153">
      <c r="A74" t="s">
        <v>44</v>
      </c>
      <c r="E74" s="28" t="s">
        <v>349</v>
      </c>
    </row>
    <row r="75" spans="1:18" ht="12.75" customHeight="1">
      <c r="A75" s="5" t="s">
        <v>33</v>
      </c>
      <c s="5"/>
      <c s="33" t="s">
        <v>62</v>
      </c>
      <c s="5"/>
      <c s="21" t="s">
        <v>250</v>
      </c>
      <c s="5"/>
      <c s="5"/>
      <c s="5"/>
      <c s="34">
        <f>0+Q75</f>
      </c>
      <c r="O75">
        <f>0+R75</f>
      </c>
      <c r="Q75">
        <f>0+I76+I80</f>
      </c>
      <c>
        <f>0+O76+O80</f>
      </c>
    </row>
    <row r="76" spans="1:16" ht="12.75">
      <c r="A76" s="19" t="s">
        <v>35</v>
      </c>
      <c s="23" t="s">
        <v>218</v>
      </c>
      <c s="23" t="s">
        <v>264</v>
      </c>
      <c s="19" t="s">
        <v>37</v>
      </c>
      <c s="24" t="s">
        <v>265</v>
      </c>
      <c s="25" t="s">
        <v>79</v>
      </c>
      <c s="26">
        <v>7</v>
      </c>
      <c s="26">
        <v>0</v>
      </c>
      <c s="26">
        <f>ROUND(ROUND(H76,2)*ROUND(G76,2),2)</f>
      </c>
      <c r="O76">
        <f>(I76*21)/100</f>
      </c>
      <c t="s">
        <v>12</v>
      </c>
    </row>
    <row r="77" spans="1:5" ht="12.75">
      <c r="A77" s="27" t="s">
        <v>40</v>
      </c>
      <c r="E77" s="28" t="s">
        <v>266</v>
      </c>
    </row>
    <row r="78" spans="1:5" ht="25.5">
      <c r="A78" s="29" t="s">
        <v>42</v>
      </c>
      <c r="E78" s="30" t="s">
        <v>353</v>
      </c>
    </row>
    <row r="79" spans="1:5" ht="25.5">
      <c r="A79" t="s">
        <v>44</v>
      </c>
      <c r="E79" s="28" t="s">
        <v>267</v>
      </c>
    </row>
    <row r="80" spans="1:16" ht="12.75">
      <c r="A80" s="19" t="s">
        <v>35</v>
      </c>
      <c s="23" t="s">
        <v>223</v>
      </c>
      <c s="23" t="s">
        <v>269</v>
      </c>
      <c s="19" t="s">
        <v>37</v>
      </c>
      <c s="24" t="s">
        <v>270</v>
      </c>
      <c s="25" t="s">
        <v>79</v>
      </c>
      <c s="26">
        <v>2</v>
      </c>
      <c s="26">
        <v>0</v>
      </c>
      <c s="26">
        <f>ROUND(ROUND(H80,2)*ROUND(G80,2),2)</f>
      </c>
      <c r="O80">
        <f>(I80*21)/100</f>
      </c>
      <c t="s">
        <v>12</v>
      </c>
    </row>
    <row r="81" spans="1:5" ht="12.75">
      <c r="A81" s="27" t="s">
        <v>40</v>
      </c>
      <c r="E81" s="28" t="s">
        <v>266</v>
      </c>
    </row>
    <row r="82" spans="1:5" ht="25.5">
      <c r="A82" s="29" t="s">
        <v>42</v>
      </c>
      <c r="E82" s="30" t="s">
        <v>358</v>
      </c>
    </row>
    <row r="83" spans="1:5" ht="25.5">
      <c r="A83" t="s">
        <v>44</v>
      </c>
      <c r="E83" s="28" t="s">
        <v>267</v>
      </c>
    </row>
    <row r="84" spans="1:18" ht="12.75" customHeight="1">
      <c r="A84" s="5" t="s">
        <v>33</v>
      </c>
      <c s="5"/>
      <c s="33" t="s">
        <v>30</v>
      </c>
      <c s="5"/>
      <c s="21" t="s">
        <v>137</v>
      </c>
      <c s="5"/>
      <c s="5"/>
      <c s="5"/>
      <c s="34">
        <f>0+Q84</f>
      </c>
      <c r="O84">
        <f>0+R84</f>
      </c>
      <c r="Q84">
        <f>0+I85+I89+I93</f>
      </c>
      <c>
        <f>0+O85+O89+O93</f>
      </c>
    </row>
    <row r="85" spans="1:16" ht="12.75">
      <c r="A85" s="19" t="s">
        <v>35</v>
      </c>
      <c s="23" t="s">
        <v>229</v>
      </c>
      <c s="23" t="s">
        <v>359</v>
      </c>
      <c s="19" t="s">
        <v>37</v>
      </c>
      <c s="24" t="s">
        <v>360</v>
      </c>
      <c s="25" t="s">
        <v>111</v>
      </c>
      <c s="26">
        <v>100.4</v>
      </c>
      <c s="26">
        <v>0</v>
      </c>
      <c s="26">
        <f>ROUND(ROUND(H85,2)*ROUND(G85,2),2)</f>
      </c>
      <c r="O85">
        <f>(I85*21)/100</f>
      </c>
      <c t="s">
        <v>12</v>
      </c>
    </row>
    <row r="86" spans="1:5" ht="25.5">
      <c r="A86" s="27" t="s">
        <v>40</v>
      </c>
      <c r="E86" s="28" t="s">
        <v>361</v>
      </c>
    </row>
    <row r="87" spans="1:5" ht="25.5">
      <c r="A87" s="29" t="s">
        <v>42</v>
      </c>
      <c r="E87" s="30" t="s">
        <v>328</v>
      </c>
    </row>
    <row r="88" spans="1:5" ht="51">
      <c r="A88" t="s">
        <v>44</v>
      </c>
      <c r="E88" s="28" t="s">
        <v>277</v>
      </c>
    </row>
    <row r="89" spans="1:16" ht="12.75">
      <c r="A89" s="19" t="s">
        <v>35</v>
      </c>
      <c s="23" t="s">
        <v>235</v>
      </c>
      <c s="23" t="s">
        <v>362</v>
      </c>
      <c s="19" t="s">
        <v>37</v>
      </c>
      <c s="24" t="s">
        <v>363</v>
      </c>
      <c s="25" t="s">
        <v>79</v>
      </c>
      <c s="26">
        <v>6</v>
      </c>
      <c s="26">
        <v>0</v>
      </c>
      <c s="26">
        <f>ROUND(ROUND(H89,2)*ROUND(G89,2),2)</f>
      </c>
      <c r="O89">
        <f>(I89*21)/100</f>
      </c>
      <c t="s">
        <v>12</v>
      </c>
    </row>
    <row r="90" spans="1:5" ht="25.5">
      <c r="A90" s="27" t="s">
        <v>40</v>
      </c>
      <c r="E90" s="28" t="s">
        <v>364</v>
      </c>
    </row>
    <row r="91" spans="1:5" ht="25.5">
      <c r="A91" s="29" t="s">
        <v>42</v>
      </c>
      <c r="E91" s="30" t="s">
        <v>365</v>
      </c>
    </row>
    <row r="92" spans="1:5" ht="89.25">
      <c r="A92" t="s">
        <v>44</v>
      </c>
      <c r="E92" s="28" t="s">
        <v>366</v>
      </c>
    </row>
    <row r="93" spans="1:16" ht="12.75">
      <c r="A93" s="19" t="s">
        <v>35</v>
      </c>
      <c s="23" t="s">
        <v>237</v>
      </c>
      <c s="23" t="s">
        <v>367</v>
      </c>
      <c s="19" t="s">
        <v>37</v>
      </c>
      <c s="24" t="s">
        <v>368</v>
      </c>
      <c s="25" t="s">
        <v>79</v>
      </c>
      <c s="26">
        <v>1</v>
      </c>
      <c s="26">
        <v>0</v>
      </c>
      <c s="26">
        <f>ROUND(ROUND(H93,2)*ROUND(G93,2),2)</f>
      </c>
      <c r="O93">
        <f>(I93*21)/100</f>
      </c>
      <c t="s">
        <v>12</v>
      </c>
    </row>
    <row r="94" spans="1:5" ht="12.75">
      <c r="A94" s="27" t="s">
        <v>40</v>
      </c>
      <c r="E94" s="28" t="s">
        <v>369</v>
      </c>
    </row>
    <row r="95" spans="1:5" ht="25.5">
      <c r="A95" s="29" t="s">
        <v>42</v>
      </c>
      <c r="E95" s="30" t="s">
        <v>43</v>
      </c>
    </row>
    <row r="96" spans="1:5" ht="89.25">
      <c r="A96" t="s">
        <v>44</v>
      </c>
      <c r="E96" s="28" t="s">
        <v>366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0+O8+O21+O38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370</v>
      </c>
      <c s="35">
        <f>0+I8+I21+I38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370</v>
      </c>
      <c s="5"/>
      <c s="14" t="s">
        <v>309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18</v>
      </c>
      <c s="23" t="s">
        <v>148</v>
      </c>
      <c s="19" t="s">
        <v>12</v>
      </c>
      <c s="24" t="s">
        <v>149</v>
      </c>
      <c s="25" t="s">
        <v>150</v>
      </c>
      <c s="26">
        <v>45.6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25.5">
      <c r="A10" s="27" t="s">
        <v>40</v>
      </c>
      <c r="E10" s="28" t="s">
        <v>371</v>
      </c>
    </row>
    <row r="11" spans="1:5" ht="38.25">
      <c r="A11" s="29" t="s">
        <v>42</v>
      </c>
      <c r="E11" s="30" t="s">
        <v>372</v>
      </c>
    </row>
    <row r="12" spans="1:5" ht="25.5">
      <c r="A12" t="s">
        <v>44</v>
      </c>
      <c r="E12" s="28" t="s">
        <v>153</v>
      </c>
    </row>
    <row r="13" spans="1:16" ht="12.75">
      <c r="A13" s="19" t="s">
        <v>35</v>
      </c>
      <c s="23" t="s">
        <v>12</v>
      </c>
      <c s="23" t="s">
        <v>148</v>
      </c>
      <c s="19" t="s">
        <v>21</v>
      </c>
      <c s="24" t="s">
        <v>149</v>
      </c>
      <c s="25" t="s">
        <v>150</v>
      </c>
      <c s="26">
        <v>9.89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25.5">
      <c r="A14" s="27" t="s">
        <v>40</v>
      </c>
      <c r="E14" s="28" t="s">
        <v>312</v>
      </c>
    </row>
    <row r="15" spans="1:5" ht="25.5">
      <c r="A15" s="29" t="s">
        <v>42</v>
      </c>
      <c r="E15" s="30" t="s">
        <v>373</v>
      </c>
    </row>
    <row r="16" spans="1:5" ht="25.5">
      <c r="A16" t="s">
        <v>44</v>
      </c>
      <c r="E16" s="28" t="s">
        <v>153</v>
      </c>
    </row>
    <row r="17" spans="1:16" ht="12.75">
      <c r="A17" s="19" t="s">
        <v>35</v>
      </c>
      <c s="23" t="s">
        <v>21</v>
      </c>
      <c s="23" t="s">
        <v>148</v>
      </c>
      <c s="19" t="s">
        <v>25</v>
      </c>
      <c s="24" t="s">
        <v>149</v>
      </c>
      <c s="25" t="s">
        <v>150</v>
      </c>
      <c s="26">
        <v>5.71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25.5">
      <c r="A18" s="27" t="s">
        <v>40</v>
      </c>
      <c r="E18" s="28" t="s">
        <v>316</v>
      </c>
    </row>
    <row r="19" spans="1:5" ht="25.5">
      <c r="A19" s="29" t="s">
        <v>42</v>
      </c>
      <c r="E19" s="30" t="s">
        <v>374</v>
      </c>
    </row>
    <row r="20" spans="1:5" ht="25.5">
      <c r="A20" t="s">
        <v>44</v>
      </c>
      <c r="E20" s="28" t="s">
        <v>153</v>
      </c>
    </row>
    <row r="21" spans="1:18" ht="12.75" customHeight="1">
      <c r="A21" s="5" t="s">
        <v>33</v>
      </c>
      <c s="5"/>
      <c s="33" t="s">
        <v>18</v>
      </c>
      <c s="5"/>
      <c s="21" t="s">
        <v>93</v>
      </c>
      <c s="5"/>
      <c s="5"/>
      <c s="5"/>
      <c s="34">
        <f>0+Q21</f>
      </c>
      <c r="O21">
        <f>0+R21</f>
      </c>
      <c r="Q21">
        <f>0+I22+I26+I30+I34</f>
      </c>
      <c>
        <f>0+O22+O26+O30+O34</f>
      </c>
    </row>
    <row r="22" spans="1:16" ht="12.75">
      <c r="A22" s="19" t="s">
        <v>35</v>
      </c>
      <c s="23" t="s">
        <v>23</v>
      </c>
      <c s="23" t="s">
        <v>318</v>
      </c>
      <c s="19" t="s">
        <v>37</v>
      </c>
      <c s="24" t="s">
        <v>319</v>
      </c>
      <c s="25" t="s">
        <v>105</v>
      </c>
      <c s="26">
        <v>4.12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38.25">
      <c r="A23" s="27" t="s">
        <v>40</v>
      </c>
      <c r="E23" s="28" t="s">
        <v>320</v>
      </c>
    </row>
    <row r="24" spans="1:5" ht="25.5">
      <c r="A24" s="29" t="s">
        <v>42</v>
      </c>
      <c r="E24" s="30" t="s">
        <v>375</v>
      </c>
    </row>
    <row r="25" spans="1:5" ht="63.75">
      <c r="A25" t="s">
        <v>44</v>
      </c>
      <c r="E25" s="28" t="s">
        <v>162</v>
      </c>
    </row>
    <row r="26" spans="1:16" ht="12.75">
      <c r="A26" s="19" t="s">
        <v>35</v>
      </c>
      <c s="23" t="s">
        <v>25</v>
      </c>
      <c s="23" t="s">
        <v>158</v>
      </c>
      <c s="19" t="s">
        <v>37</v>
      </c>
      <c s="24" t="s">
        <v>159</v>
      </c>
      <c s="25" t="s">
        <v>105</v>
      </c>
      <c s="26">
        <v>2.86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38.25">
      <c r="A27" s="27" t="s">
        <v>40</v>
      </c>
      <c r="E27" s="28" t="s">
        <v>322</v>
      </c>
    </row>
    <row r="28" spans="1:5" ht="38.25">
      <c r="A28" s="29" t="s">
        <v>42</v>
      </c>
      <c r="E28" s="30" t="s">
        <v>376</v>
      </c>
    </row>
    <row r="29" spans="1:5" ht="63.75">
      <c r="A29" t="s">
        <v>44</v>
      </c>
      <c r="E29" s="28" t="s">
        <v>162</v>
      </c>
    </row>
    <row r="30" spans="1:16" ht="25.5">
      <c r="A30" s="19" t="s">
        <v>35</v>
      </c>
      <c s="23" t="s">
        <v>27</v>
      </c>
      <c s="23" t="s">
        <v>163</v>
      </c>
      <c s="19" t="s">
        <v>37</v>
      </c>
      <c s="24" t="s">
        <v>164</v>
      </c>
      <c s="25" t="s">
        <v>105</v>
      </c>
      <c s="26">
        <v>6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38.25">
      <c r="A31" s="27" t="s">
        <v>40</v>
      </c>
      <c r="E31" s="28" t="s">
        <v>324</v>
      </c>
    </row>
    <row r="32" spans="1:5" ht="25.5">
      <c r="A32" s="29" t="s">
        <v>42</v>
      </c>
      <c r="E32" s="30" t="s">
        <v>377</v>
      </c>
    </row>
    <row r="33" spans="1:5" ht="63.75">
      <c r="A33" t="s">
        <v>44</v>
      </c>
      <c r="E33" s="28" t="s">
        <v>162</v>
      </c>
    </row>
    <row r="34" spans="1:16" ht="12.75">
      <c r="A34" s="19" t="s">
        <v>35</v>
      </c>
      <c s="23" t="s">
        <v>58</v>
      </c>
      <c s="23" t="s">
        <v>179</v>
      </c>
      <c s="19" t="s">
        <v>37</v>
      </c>
      <c s="24" t="s">
        <v>180</v>
      </c>
      <c s="25" t="s">
        <v>105</v>
      </c>
      <c s="26">
        <v>18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38.25">
      <c r="A35" s="27" t="s">
        <v>40</v>
      </c>
      <c r="E35" s="28" t="s">
        <v>378</v>
      </c>
    </row>
    <row r="36" spans="1:5" ht="38.25">
      <c r="A36" s="29" t="s">
        <v>42</v>
      </c>
      <c r="E36" s="30" t="s">
        <v>379</v>
      </c>
    </row>
    <row r="37" spans="1:5" ht="369.75">
      <c r="A37" t="s">
        <v>44</v>
      </c>
      <c r="E37" s="28" t="s">
        <v>183</v>
      </c>
    </row>
    <row r="38" spans="1:18" ht="12.75" customHeight="1">
      <c r="A38" s="5" t="s">
        <v>33</v>
      </c>
      <c s="5"/>
      <c s="33" t="s">
        <v>25</v>
      </c>
      <c s="5"/>
      <c s="21" t="s">
        <v>114</v>
      </c>
      <c s="5"/>
      <c s="5"/>
      <c s="5"/>
      <c s="34">
        <f>0+Q38</f>
      </c>
      <c r="O38">
        <f>0+R38</f>
      </c>
      <c r="Q38">
        <f>0+I39+I43+I47+I51+I55</f>
      </c>
      <c>
        <f>0+O39+O43+O47+O51+O55</f>
      </c>
    </row>
    <row r="39" spans="1:16" ht="12.75">
      <c r="A39" s="19" t="s">
        <v>35</v>
      </c>
      <c s="23" t="s">
        <v>62</v>
      </c>
      <c s="23" t="s">
        <v>331</v>
      </c>
      <c s="19" t="s">
        <v>37</v>
      </c>
      <c s="24" t="s">
        <v>332</v>
      </c>
      <c s="25" t="s">
        <v>105</v>
      </c>
      <c s="26">
        <v>18</v>
      </c>
      <c s="26">
        <v>0</v>
      </c>
      <c s="26">
        <f>ROUND(ROUND(H39,2)*ROUND(G39,2),2)</f>
      </c>
      <c r="O39">
        <f>(I39*21)/100</f>
      </c>
      <c t="s">
        <v>12</v>
      </c>
    </row>
    <row r="40" spans="1:5" ht="25.5">
      <c r="A40" s="27" t="s">
        <v>40</v>
      </c>
      <c r="E40" s="28" t="s">
        <v>380</v>
      </c>
    </row>
    <row r="41" spans="1:5" ht="38.25">
      <c r="A41" s="29" t="s">
        <v>42</v>
      </c>
      <c r="E41" s="30" t="s">
        <v>381</v>
      </c>
    </row>
    <row r="42" spans="1:5" ht="51">
      <c r="A42" t="s">
        <v>44</v>
      </c>
      <c r="E42" s="28" t="s">
        <v>234</v>
      </c>
    </row>
    <row r="43" spans="1:16" ht="12.75">
      <c r="A43" s="19" t="s">
        <v>35</v>
      </c>
      <c s="23" t="s">
        <v>30</v>
      </c>
      <c s="23" t="s">
        <v>335</v>
      </c>
      <c s="19" t="s">
        <v>37</v>
      </c>
      <c s="24" t="s">
        <v>336</v>
      </c>
      <c s="25" t="s">
        <v>105</v>
      </c>
      <c s="26">
        <v>6</v>
      </c>
      <c s="26">
        <v>0</v>
      </c>
      <c s="26">
        <f>ROUND(ROUND(H43,2)*ROUND(G43,2),2)</f>
      </c>
      <c r="O43">
        <f>(I43*21)/100</f>
      </c>
      <c t="s">
        <v>12</v>
      </c>
    </row>
    <row r="44" spans="1:5" ht="25.5">
      <c r="A44" s="27" t="s">
        <v>40</v>
      </c>
      <c r="E44" s="28" t="s">
        <v>337</v>
      </c>
    </row>
    <row r="45" spans="1:5" ht="38.25">
      <c r="A45" s="29" t="s">
        <v>42</v>
      </c>
      <c r="E45" s="30" t="s">
        <v>382</v>
      </c>
    </row>
    <row r="46" spans="1:5" ht="102">
      <c r="A46" t="s">
        <v>44</v>
      </c>
      <c r="E46" s="28" t="s">
        <v>339</v>
      </c>
    </row>
    <row r="47" spans="1:16" ht="12.75">
      <c r="A47" s="19" t="s">
        <v>35</v>
      </c>
      <c s="23" t="s">
        <v>32</v>
      </c>
      <c s="23" t="s">
        <v>120</v>
      </c>
      <c s="19" t="s">
        <v>37</v>
      </c>
      <c s="24" t="s">
        <v>121</v>
      </c>
      <c s="25" t="s">
        <v>97</v>
      </c>
      <c s="26">
        <v>96.49</v>
      </c>
      <c s="26">
        <v>0</v>
      </c>
      <c s="26">
        <f>ROUND(ROUND(H47,2)*ROUND(G47,2),2)</f>
      </c>
      <c r="O47">
        <f>(I47*21)/100</f>
      </c>
      <c t="s">
        <v>12</v>
      </c>
    </row>
    <row r="48" spans="1:5" ht="25.5">
      <c r="A48" s="27" t="s">
        <v>40</v>
      </c>
      <c r="E48" s="28" t="s">
        <v>340</v>
      </c>
    </row>
    <row r="49" spans="1:5" ht="25.5">
      <c r="A49" s="29" t="s">
        <v>42</v>
      </c>
      <c r="E49" s="30" t="s">
        <v>383</v>
      </c>
    </row>
    <row r="50" spans="1:5" ht="51">
      <c r="A50" t="s">
        <v>44</v>
      </c>
      <c r="E50" s="28" t="s">
        <v>119</v>
      </c>
    </row>
    <row r="51" spans="1:16" ht="12.75">
      <c r="A51" s="19" t="s">
        <v>35</v>
      </c>
      <c s="23" t="s">
        <v>76</v>
      </c>
      <c s="23" t="s">
        <v>384</v>
      </c>
      <c s="19" t="s">
        <v>37</v>
      </c>
      <c s="24" t="s">
        <v>385</v>
      </c>
      <c s="25" t="s">
        <v>97</v>
      </c>
      <c s="26">
        <v>96.49</v>
      </c>
      <c s="26">
        <v>0</v>
      </c>
      <c s="26">
        <f>ROUND(ROUND(H51,2)*ROUND(G51,2),2)</f>
      </c>
      <c r="O51">
        <f>(I51*21)/100</f>
      </c>
      <c t="s">
        <v>12</v>
      </c>
    </row>
    <row r="52" spans="1:5" ht="25.5">
      <c r="A52" s="27" t="s">
        <v>40</v>
      </c>
      <c r="E52" s="28" t="s">
        <v>344</v>
      </c>
    </row>
    <row r="53" spans="1:5" ht="25.5">
      <c r="A53" s="29" t="s">
        <v>42</v>
      </c>
      <c r="E53" s="30" t="s">
        <v>383</v>
      </c>
    </row>
    <row r="54" spans="1:5" ht="140.25">
      <c r="A54" t="s">
        <v>44</v>
      </c>
      <c r="E54" s="28" t="s">
        <v>128</v>
      </c>
    </row>
    <row r="55" spans="1:16" ht="25.5">
      <c r="A55" s="19" t="s">
        <v>35</v>
      </c>
      <c s="23" t="s">
        <v>83</v>
      </c>
      <c s="23" t="s">
        <v>386</v>
      </c>
      <c s="19" t="s">
        <v>37</v>
      </c>
      <c s="24" t="s">
        <v>387</v>
      </c>
      <c s="25" t="s">
        <v>97</v>
      </c>
      <c s="26">
        <v>23.52</v>
      </c>
      <c s="26">
        <v>0</v>
      </c>
      <c s="26">
        <f>ROUND(ROUND(H55,2)*ROUND(G55,2),2)</f>
      </c>
      <c r="O55">
        <f>(I55*21)/100</f>
      </c>
      <c t="s">
        <v>12</v>
      </c>
    </row>
    <row r="56" spans="1:5" ht="25.5">
      <c r="A56" s="27" t="s">
        <v>40</v>
      </c>
      <c r="E56" s="28" t="s">
        <v>388</v>
      </c>
    </row>
    <row r="57" spans="1:5" ht="25.5">
      <c r="A57" s="29" t="s">
        <v>42</v>
      </c>
      <c r="E57" s="30" t="s">
        <v>389</v>
      </c>
    </row>
    <row r="58" spans="1:5" ht="153">
      <c r="A58" t="s">
        <v>44</v>
      </c>
      <c r="E58" s="28" t="s">
        <v>349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390</v>
      </c>
      <c s="35">
        <f>0+I8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390</v>
      </c>
      <c s="5"/>
      <c s="14" t="s">
        <v>391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137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25.5">
      <c r="A9" s="19" t="s">
        <v>35</v>
      </c>
      <c s="23" t="s">
        <v>18</v>
      </c>
      <c s="23" t="s">
        <v>392</v>
      </c>
      <c s="19" t="s">
        <v>37</v>
      </c>
      <c s="24" t="s">
        <v>393</v>
      </c>
      <c s="25" t="s">
        <v>79</v>
      </c>
      <c s="26">
        <v>19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38.25">
      <c r="A10" s="27" t="s">
        <v>40</v>
      </c>
      <c r="E10" s="28" t="s">
        <v>394</v>
      </c>
    </row>
    <row r="11" spans="1:5" ht="178.5">
      <c r="A11" s="29" t="s">
        <v>42</v>
      </c>
      <c r="E11" s="30" t="s">
        <v>395</v>
      </c>
    </row>
    <row r="12" spans="1:5" ht="25.5">
      <c r="A12" t="s">
        <v>44</v>
      </c>
      <c r="E12" s="28" t="s">
        <v>396</v>
      </c>
    </row>
    <row r="13" spans="1:16" ht="25.5">
      <c r="A13" s="19" t="s">
        <v>35</v>
      </c>
      <c s="23" t="s">
        <v>12</v>
      </c>
      <c s="23" t="s">
        <v>397</v>
      </c>
      <c s="19" t="s">
        <v>37</v>
      </c>
      <c s="24" t="s">
        <v>398</v>
      </c>
      <c s="25" t="s">
        <v>79</v>
      </c>
      <c s="26">
        <v>11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38.25">
      <c r="A14" s="27" t="s">
        <v>40</v>
      </c>
      <c r="E14" s="28" t="s">
        <v>399</v>
      </c>
    </row>
    <row r="15" spans="1:5" ht="12.75">
      <c r="A15" s="29" t="s">
        <v>42</v>
      </c>
      <c r="E15" s="30" t="s">
        <v>400</v>
      </c>
    </row>
    <row r="16" spans="1:5" ht="25.5">
      <c r="A16" t="s">
        <v>44</v>
      </c>
      <c r="E16" s="28" t="s">
        <v>401</v>
      </c>
    </row>
    <row r="17" spans="1:16" ht="25.5">
      <c r="A17" s="19" t="s">
        <v>35</v>
      </c>
      <c s="23" t="s">
        <v>21</v>
      </c>
      <c s="23" t="s">
        <v>402</v>
      </c>
      <c s="19" t="s">
        <v>37</v>
      </c>
      <c s="24" t="s">
        <v>403</v>
      </c>
      <c s="25" t="s">
        <v>97</v>
      </c>
      <c s="26">
        <v>363.82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25.5">
      <c r="A18" s="27" t="s">
        <v>40</v>
      </c>
      <c r="E18" s="28" t="s">
        <v>404</v>
      </c>
    </row>
    <row r="19" spans="1:5" ht="89.25">
      <c r="A19" s="29" t="s">
        <v>42</v>
      </c>
      <c r="E19" s="30" t="s">
        <v>405</v>
      </c>
    </row>
    <row r="20" spans="1:5" ht="38.25">
      <c r="A20" t="s">
        <v>44</v>
      </c>
      <c r="E20" s="28" t="s">
        <v>406</v>
      </c>
    </row>
    <row r="21" spans="1:16" ht="25.5">
      <c r="A21" s="19" t="s">
        <v>35</v>
      </c>
      <c s="23" t="s">
        <v>23</v>
      </c>
      <c s="23" t="s">
        <v>407</v>
      </c>
      <c s="19" t="s">
        <v>37</v>
      </c>
      <c s="24" t="s">
        <v>408</v>
      </c>
      <c s="25" t="s">
        <v>97</v>
      </c>
      <c s="26">
        <v>363.82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25.5">
      <c r="A22" s="27" t="s">
        <v>40</v>
      </c>
      <c r="E22" s="28" t="s">
        <v>409</v>
      </c>
    </row>
    <row r="23" spans="1:5" ht="89.25">
      <c r="A23" s="29" t="s">
        <v>42</v>
      </c>
      <c r="E23" s="30" t="s">
        <v>405</v>
      </c>
    </row>
    <row r="24" spans="1:5" ht="38.25">
      <c r="A24" t="s">
        <v>44</v>
      </c>
      <c r="E24" s="28" t="s">
        <v>406</v>
      </c>
    </row>
    <row r="25" spans="1:16" ht="12.75">
      <c r="A25" s="19" t="s">
        <v>35</v>
      </c>
      <c s="23" t="s">
        <v>25</v>
      </c>
      <c s="23" t="s">
        <v>410</v>
      </c>
      <c s="19" t="s">
        <v>37</v>
      </c>
      <c s="24" t="s">
        <v>411</v>
      </c>
      <c s="25" t="s">
        <v>79</v>
      </c>
      <c s="26">
        <v>6</v>
      </c>
      <c s="26">
        <v>0</v>
      </c>
      <c s="26">
        <f>ROUND(ROUND(H25,2)*ROUND(G25,2),2)</f>
      </c>
      <c r="O25">
        <f>(I25*21)/100</f>
      </c>
      <c t="s">
        <v>12</v>
      </c>
    </row>
    <row r="26" spans="1:5" ht="12.75">
      <c r="A26" s="27" t="s">
        <v>40</v>
      </c>
      <c r="E26" s="28" t="s">
        <v>412</v>
      </c>
    </row>
    <row r="27" spans="1:5" ht="25.5">
      <c r="A27" s="29" t="s">
        <v>42</v>
      </c>
      <c r="E27" s="30" t="s">
        <v>365</v>
      </c>
    </row>
    <row r="28" spans="1:5" ht="38.25">
      <c r="A28" t="s">
        <v>44</v>
      </c>
      <c r="E28" s="28" t="s">
        <v>413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414</v>
      </c>
      <c s="35">
        <f>0+I8+I13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414</v>
      </c>
      <c s="5"/>
      <c s="14" t="s">
        <v>415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18</v>
      </c>
      <c s="23" t="s">
        <v>416</v>
      </c>
      <c s="19" t="s">
        <v>37</v>
      </c>
      <c s="24" t="s">
        <v>417</v>
      </c>
      <c s="25" t="s">
        <v>39</v>
      </c>
      <c s="26">
        <v>1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51">
      <c r="A10" s="27" t="s">
        <v>40</v>
      </c>
      <c r="E10" s="28" t="s">
        <v>418</v>
      </c>
    </row>
    <row r="11" spans="1:5" ht="25.5">
      <c r="A11" s="29" t="s">
        <v>42</v>
      </c>
      <c r="E11" s="30" t="s">
        <v>43</v>
      </c>
    </row>
    <row r="12" spans="1:5" ht="12.75">
      <c r="A12" t="s">
        <v>44</v>
      </c>
      <c r="E12" s="28" t="s">
        <v>45</v>
      </c>
    </row>
    <row r="13" spans="1:18" ht="12.75" customHeight="1">
      <c r="A13" s="5" t="s">
        <v>33</v>
      </c>
      <c s="5"/>
      <c s="33" t="s">
        <v>30</v>
      </c>
      <c s="5"/>
      <c s="21" t="s">
        <v>137</v>
      </c>
      <c s="5"/>
      <c s="5"/>
      <c s="5"/>
      <c s="34">
        <f>0+Q13</f>
      </c>
      <c r="O13">
        <f>0+R13</f>
      </c>
      <c r="Q13">
        <f>0+I14+I18+I22+I26+I30+I34+I38+I42+I46+I50+I54+I58+I62+I66+I70+I74+I78+I82+I86+I90+I94+I98+I102</f>
      </c>
      <c>
        <f>0+O14+O18+O22+O26+O30+O34+O38+O42+O46+O50+O54+O58+O62+O66+O70+O74+O78+O82+O86+O90+O94+O98+O102</f>
      </c>
    </row>
    <row r="14" spans="1:16" ht="25.5">
      <c r="A14" s="19" t="s">
        <v>35</v>
      </c>
      <c s="23" t="s">
        <v>12</v>
      </c>
      <c s="23" t="s">
        <v>419</v>
      </c>
      <c s="19" t="s">
        <v>37</v>
      </c>
      <c s="24" t="s">
        <v>420</v>
      </c>
      <c s="25" t="s">
        <v>79</v>
      </c>
      <c s="26">
        <v>16</v>
      </c>
      <c s="26">
        <v>0</v>
      </c>
      <c s="26">
        <f>ROUND(ROUND(H14,2)*ROUND(G14,2),2)</f>
      </c>
      <c r="O14">
        <f>(I14*21)/100</f>
      </c>
      <c t="s">
        <v>12</v>
      </c>
    </row>
    <row r="15" spans="1:5" ht="25.5">
      <c r="A15" s="27" t="s">
        <v>40</v>
      </c>
      <c r="E15" s="28" t="s">
        <v>421</v>
      </c>
    </row>
    <row r="16" spans="1:5" ht="25.5">
      <c r="A16" s="29" t="s">
        <v>42</v>
      </c>
      <c r="E16" s="30" t="s">
        <v>422</v>
      </c>
    </row>
    <row r="17" spans="1:5" ht="63.75">
      <c r="A17" t="s">
        <v>44</v>
      </c>
      <c r="E17" s="28" t="s">
        <v>423</v>
      </c>
    </row>
    <row r="18" spans="1:16" ht="12.75">
      <c r="A18" s="19" t="s">
        <v>35</v>
      </c>
      <c s="23" t="s">
        <v>21</v>
      </c>
      <c s="23" t="s">
        <v>424</v>
      </c>
      <c s="19" t="s">
        <v>37</v>
      </c>
      <c s="24" t="s">
        <v>425</v>
      </c>
      <c s="25" t="s">
        <v>79</v>
      </c>
      <c s="26">
        <v>16</v>
      </c>
      <c s="26">
        <v>0</v>
      </c>
      <c s="26">
        <f>ROUND(ROUND(H18,2)*ROUND(G18,2),2)</f>
      </c>
      <c r="O18">
        <f>(I18*21)/100</f>
      </c>
      <c t="s">
        <v>12</v>
      </c>
    </row>
    <row r="19" spans="1:5" ht="12.75">
      <c r="A19" s="27" t="s">
        <v>40</v>
      </c>
      <c r="E19" s="28" t="s">
        <v>37</v>
      </c>
    </row>
    <row r="20" spans="1:5" ht="12.75">
      <c r="A20" s="29" t="s">
        <v>42</v>
      </c>
      <c r="E20" s="30" t="s">
        <v>426</v>
      </c>
    </row>
    <row r="21" spans="1:5" ht="25.5">
      <c r="A21" t="s">
        <v>44</v>
      </c>
      <c r="E21" s="28" t="s">
        <v>427</v>
      </c>
    </row>
    <row r="22" spans="1:16" ht="12.75">
      <c r="A22" s="19" t="s">
        <v>35</v>
      </c>
      <c s="23" t="s">
        <v>23</v>
      </c>
      <c s="23" t="s">
        <v>428</v>
      </c>
      <c s="19" t="s">
        <v>73</v>
      </c>
      <c s="24" t="s">
        <v>429</v>
      </c>
      <c s="25" t="s">
        <v>430</v>
      </c>
      <c s="26">
        <v>1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25.5">
      <c r="A23" s="27" t="s">
        <v>40</v>
      </c>
      <c r="E23" s="28" t="s">
        <v>431</v>
      </c>
    </row>
    <row r="24" spans="1:5" ht="12.75">
      <c r="A24" s="29" t="s">
        <v>42</v>
      </c>
      <c r="E24" s="30" t="s">
        <v>70</v>
      </c>
    </row>
    <row r="25" spans="1:5" ht="25.5">
      <c r="A25" t="s">
        <v>44</v>
      </c>
      <c r="E25" s="28" t="s">
        <v>432</v>
      </c>
    </row>
    <row r="26" spans="1:16" ht="12.75">
      <c r="A26" s="19" t="s">
        <v>35</v>
      </c>
      <c s="23" t="s">
        <v>25</v>
      </c>
      <c s="23" t="s">
        <v>433</v>
      </c>
      <c s="19" t="s">
        <v>37</v>
      </c>
      <c s="24" t="s">
        <v>434</v>
      </c>
      <c s="25" t="s">
        <v>79</v>
      </c>
      <c s="26">
        <v>28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25.5">
      <c r="A27" s="27" t="s">
        <v>40</v>
      </c>
      <c r="E27" s="28" t="s">
        <v>435</v>
      </c>
    </row>
    <row r="28" spans="1:5" ht="12.75">
      <c r="A28" s="29" t="s">
        <v>42</v>
      </c>
      <c r="E28" s="30" t="s">
        <v>436</v>
      </c>
    </row>
    <row r="29" spans="1:5" ht="63.75">
      <c r="A29" t="s">
        <v>44</v>
      </c>
      <c r="E29" s="28" t="s">
        <v>437</v>
      </c>
    </row>
    <row r="30" spans="1:16" ht="12.75">
      <c r="A30" s="19" t="s">
        <v>35</v>
      </c>
      <c s="23" t="s">
        <v>27</v>
      </c>
      <c s="23" t="s">
        <v>438</v>
      </c>
      <c s="19" t="s">
        <v>37</v>
      </c>
      <c s="24" t="s">
        <v>439</v>
      </c>
      <c s="25" t="s">
        <v>79</v>
      </c>
      <c s="26">
        <v>28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37</v>
      </c>
    </row>
    <row r="32" spans="1:5" ht="12.75">
      <c r="A32" s="29" t="s">
        <v>42</v>
      </c>
      <c r="E32" s="30" t="s">
        <v>436</v>
      </c>
    </row>
    <row r="33" spans="1:5" ht="25.5">
      <c r="A33" t="s">
        <v>44</v>
      </c>
      <c r="E33" s="28" t="s">
        <v>427</v>
      </c>
    </row>
    <row r="34" spans="1:16" ht="12.75">
      <c r="A34" s="19" t="s">
        <v>35</v>
      </c>
      <c s="23" t="s">
        <v>58</v>
      </c>
      <c s="23" t="s">
        <v>440</v>
      </c>
      <c s="19" t="s">
        <v>73</v>
      </c>
      <c s="24" t="s">
        <v>441</v>
      </c>
      <c s="25" t="s">
        <v>430</v>
      </c>
      <c s="26">
        <v>1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25.5">
      <c r="A35" s="27" t="s">
        <v>40</v>
      </c>
      <c r="E35" s="28" t="s">
        <v>442</v>
      </c>
    </row>
    <row r="36" spans="1:5" ht="12.75">
      <c r="A36" s="29" t="s">
        <v>42</v>
      </c>
      <c r="E36" s="30" t="s">
        <v>70</v>
      </c>
    </row>
    <row r="37" spans="1:5" ht="12.75">
      <c r="A37" t="s">
        <v>44</v>
      </c>
      <c r="E37" s="28" t="s">
        <v>443</v>
      </c>
    </row>
    <row r="38" spans="1:16" ht="12.75">
      <c r="A38" s="19" t="s">
        <v>35</v>
      </c>
      <c s="23" t="s">
        <v>62</v>
      </c>
      <c s="23" t="s">
        <v>444</v>
      </c>
      <c s="19" t="s">
        <v>37</v>
      </c>
      <c s="24" t="s">
        <v>445</v>
      </c>
      <c s="25" t="s">
        <v>97</v>
      </c>
      <c s="26">
        <v>25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12.75">
      <c r="A39" s="27" t="s">
        <v>40</v>
      </c>
      <c r="E39" s="28" t="s">
        <v>446</v>
      </c>
    </row>
    <row r="40" spans="1:5" ht="25.5">
      <c r="A40" s="29" t="s">
        <v>42</v>
      </c>
      <c r="E40" s="30" t="s">
        <v>447</v>
      </c>
    </row>
    <row r="41" spans="1:5" ht="38.25">
      <c r="A41" t="s">
        <v>44</v>
      </c>
      <c r="E41" s="28" t="s">
        <v>448</v>
      </c>
    </row>
    <row r="42" spans="1:16" ht="12.75">
      <c r="A42" s="19" t="s">
        <v>35</v>
      </c>
      <c s="23" t="s">
        <v>30</v>
      </c>
      <c s="23" t="s">
        <v>449</v>
      </c>
      <c s="19" t="s">
        <v>37</v>
      </c>
      <c s="24" t="s">
        <v>450</v>
      </c>
      <c s="25" t="s">
        <v>97</v>
      </c>
      <c s="26">
        <v>25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40</v>
      </c>
      <c r="E43" s="28" t="s">
        <v>451</v>
      </c>
    </row>
    <row r="44" spans="1:5" ht="25.5">
      <c r="A44" s="29" t="s">
        <v>42</v>
      </c>
      <c r="E44" s="30" t="s">
        <v>447</v>
      </c>
    </row>
    <row r="45" spans="1:5" ht="25.5">
      <c r="A45" t="s">
        <v>44</v>
      </c>
      <c r="E45" s="28" t="s">
        <v>452</v>
      </c>
    </row>
    <row r="46" spans="1:16" ht="12.75">
      <c r="A46" s="19" t="s">
        <v>35</v>
      </c>
      <c s="23" t="s">
        <v>32</v>
      </c>
      <c s="23" t="s">
        <v>453</v>
      </c>
      <c s="19" t="s">
        <v>37</v>
      </c>
      <c s="24" t="s">
        <v>454</v>
      </c>
      <c s="25" t="s">
        <v>79</v>
      </c>
      <c s="26">
        <v>2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25.5">
      <c r="A47" s="27" t="s">
        <v>40</v>
      </c>
      <c r="E47" s="28" t="s">
        <v>421</v>
      </c>
    </row>
    <row r="48" spans="1:5" ht="25.5">
      <c r="A48" s="29" t="s">
        <v>42</v>
      </c>
      <c r="E48" s="30" t="s">
        <v>358</v>
      </c>
    </row>
    <row r="49" spans="1:5" ht="76.5">
      <c r="A49" t="s">
        <v>44</v>
      </c>
      <c r="E49" s="28" t="s">
        <v>455</v>
      </c>
    </row>
    <row r="50" spans="1:16" ht="12.75">
      <c r="A50" s="19" t="s">
        <v>35</v>
      </c>
      <c s="23" t="s">
        <v>76</v>
      </c>
      <c s="23" t="s">
        <v>456</v>
      </c>
      <c s="19" t="s">
        <v>37</v>
      </c>
      <c s="24" t="s">
        <v>457</v>
      </c>
      <c s="25" t="s">
        <v>79</v>
      </c>
      <c s="26">
        <v>2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12.75">
      <c r="A51" s="27" t="s">
        <v>40</v>
      </c>
      <c r="E51" s="28" t="s">
        <v>37</v>
      </c>
    </row>
    <row r="52" spans="1:5" ht="12.75">
      <c r="A52" s="29" t="s">
        <v>42</v>
      </c>
      <c r="E52" s="30" t="s">
        <v>458</v>
      </c>
    </row>
    <row r="53" spans="1:5" ht="25.5">
      <c r="A53" t="s">
        <v>44</v>
      </c>
      <c r="E53" s="28" t="s">
        <v>459</v>
      </c>
    </row>
    <row r="54" spans="1:16" ht="12.75">
      <c r="A54" s="19" t="s">
        <v>35</v>
      </c>
      <c s="23" t="s">
        <v>83</v>
      </c>
      <c s="23" t="s">
        <v>460</v>
      </c>
      <c s="19" t="s">
        <v>73</v>
      </c>
      <c s="24" t="s">
        <v>461</v>
      </c>
      <c s="25" t="s">
        <v>430</v>
      </c>
      <c s="26">
        <v>1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25.5">
      <c r="A55" s="27" t="s">
        <v>40</v>
      </c>
      <c r="E55" s="28" t="s">
        <v>462</v>
      </c>
    </row>
    <row r="56" spans="1:5" ht="12.75">
      <c r="A56" s="29" t="s">
        <v>42</v>
      </c>
      <c r="E56" s="30" t="s">
        <v>70</v>
      </c>
    </row>
    <row r="57" spans="1:5" ht="25.5">
      <c r="A57" t="s">
        <v>44</v>
      </c>
      <c r="E57" s="28" t="s">
        <v>463</v>
      </c>
    </row>
    <row r="58" spans="1:16" ht="12.75">
      <c r="A58" s="19" t="s">
        <v>35</v>
      </c>
      <c s="23" t="s">
        <v>88</v>
      </c>
      <c s="23" t="s">
        <v>464</v>
      </c>
      <c s="19" t="s">
        <v>37</v>
      </c>
      <c s="24" t="s">
        <v>465</v>
      </c>
      <c s="25" t="s">
        <v>79</v>
      </c>
      <c s="26">
        <v>1</v>
      </c>
      <c s="26">
        <v>0</v>
      </c>
      <c s="26">
        <f>ROUND(ROUND(H58,2)*ROUND(G58,2),2)</f>
      </c>
      <c r="O58">
        <f>(I58*21)/100</f>
      </c>
      <c t="s">
        <v>12</v>
      </c>
    </row>
    <row r="59" spans="1:5" ht="25.5">
      <c r="A59" s="27" t="s">
        <v>40</v>
      </c>
      <c r="E59" s="28" t="s">
        <v>421</v>
      </c>
    </row>
    <row r="60" spans="1:5" ht="25.5">
      <c r="A60" s="29" t="s">
        <v>42</v>
      </c>
      <c r="E60" s="30" t="s">
        <v>43</v>
      </c>
    </row>
    <row r="61" spans="1:5" ht="76.5">
      <c r="A61" t="s">
        <v>44</v>
      </c>
      <c r="E61" s="28" t="s">
        <v>455</v>
      </c>
    </row>
    <row r="62" spans="1:16" ht="12.75">
      <c r="A62" s="19" t="s">
        <v>35</v>
      </c>
      <c s="23" t="s">
        <v>94</v>
      </c>
      <c s="23" t="s">
        <v>466</v>
      </c>
      <c s="19" t="s">
        <v>37</v>
      </c>
      <c s="24" t="s">
        <v>467</v>
      </c>
      <c s="25" t="s">
        <v>79</v>
      </c>
      <c s="26">
        <v>1</v>
      </c>
      <c s="26">
        <v>0</v>
      </c>
      <c s="26">
        <f>ROUND(ROUND(H62,2)*ROUND(G62,2),2)</f>
      </c>
      <c r="O62">
        <f>(I62*21)/100</f>
      </c>
      <c t="s">
        <v>12</v>
      </c>
    </row>
    <row r="63" spans="1:5" ht="12.75">
      <c r="A63" s="27" t="s">
        <v>40</v>
      </c>
      <c r="E63" s="28" t="s">
        <v>37</v>
      </c>
    </row>
    <row r="64" spans="1:5" ht="12.75">
      <c r="A64" s="29" t="s">
        <v>42</v>
      </c>
      <c r="E64" s="30" t="s">
        <v>70</v>
      </c>
    </row>
    <row r="65" spans="1:5" ht="25.5">
      <c r="A65" t="s">
        <v>44</v>
      </c>
      <c r="E65" s="28" t="s">
        <v>459</v>
      </c>
    </row>
    <row r="66" spans="1:16" ht="12.75">
      <c r="A66" s="19" t="s">
        <v>35</v>
      </c>
      <c s="23" t="s">
        <v>205</v>
      </c>
      <c s="23" t="s">
        <v>468</v>
      </c>
      <c s="19" t="s">
        <v>73</v>
      </c>
      <c s="24" t="s">
        <v>469</v>
      </c>
      <c s="25" t="s">
        <v>430</v>
      </c>
      <c s="26">
        <v>1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25.5">
      <c r="A67" s="27" t="s">
        <v>40</v>
      </c>
      <c r="E67" s="28" t="s">
        <v>470</v>
      </c>
    </row>
    <row r="68" spans="1:5" ht="12.75">
      <c r="A68" s="29" t="s">
        <v>42</v>
      </c>
      <c r="E68" s="30" t="s">
        <v>70</v>
      </c>
    </row>
    <row r="69" spans="1:5" ht="25.5">
      <c r="A69" t="s">
        <v>44</v>
      </c>
      <c r="E69" s="28" t="s">
        <v>463</v>
      </c>
    </row>
    <row r="70" spans="1:16" ht="12.75">
      <c r="A70" s="19" t="s">
        <v>35</v>
      </c>
      <c s="23" t="s">
        <v>211</v>
      </c>
      <c s="23" t="s">
        <v>471</v>
      </c>
      <c s="19" t="s">
        <v>37</v>
      </c>
      <c s="24" t="s">
        <v>472</v>
      </c>
      <c s="25" t="s">
        <v>79</v>
      </c>
      <c s="26">
        <v>6</v>
      </c>
      <c s="26">
        <v>0</v>
      </c>
      <c s="26">
        <f>ROUND(ROUND(H70,2)*ROUND(G70,2),2)</f>
      </c>
      <c r="O70">
        <f>(I70*21)/100</f>
      </c>
      <c t="s">
        <v>12</v>
      </c>
    </row>
    <row r="71" spans="1:5" ht="25.5">
      <c r="A71" s="27" t="s">
        <v>40</v>
      </c>
      <c r="E71" s="28" t="s">
        <v>421</v>
      </c>
    </row>
    <row r="72" spans="1:5" ht="25.5">
      <c r="A72" s="29" t="s">
        <v>42</v>
      </c>
      <c r="E72" s="30" t="s">
        <v>365</v>
      </c>
    </row>
    <row r="73" spans="1:5" ht="63.75">
      <c r="A73" t="s">
        <v>44</v>
      </c>
      <c r="E73" s="28" t="s">
        <v>473</v>
      </c>
    </row>
    <row r="74" spans="1:16" ht="12.75">
      <c r="A74" s="19" t="s">
        <v>35</v>
      </c>
      <c s="23" t="s">
        <v>218</v>
      </c>
      <c s="23" t="s">
        <v>474</v>
      </c>
      <c s="19" t="s">
        <v>37</v>
      </c>
      <c s="24" t="s">
        <v>475</v>
      </c>
      <c s="25" t="s">
        <v>79</v>
      </c>
      <c s="26">
        <v>6</v>
      </c>
      <c s="26">
        <v>0</v>
      </c>
      <c s="26">
        <f>ROUND(ROUND(H74,2)*ROUND(G74,2),2)</f>
      </c>
      <c r="O74">
        <f>(I74*21)/100</f>
      </c>
      <c t="s">
        <v>12</v>
      </c>
    </row>
    <row r="75" spans="1:5" ht="12.75">
      <c r="A75" s="27" t="s">
        <v>40</v>
      </c>
      <c r="E75" s="28" t="s">
        <v>37</v>
      </c>
    </row>
    <row r="76" spans="1:5" ht="12.75">
      <c r="A76" s="29" t="s">
        <v>42</v>
      </c>
      <c r="E76" s="30" t="s">
        <v>476</v>
      </c>
    </row>
    <row r="77" spans="1:5" ht="25.5">
      <c r="A77" t="s">
        <v>44</v>
      </c>
      <c r="E77" s="28" t="s">
        <v>459</v>
      </c>
    </row>
    <row r="78" spans="1:16" ht="12.75">
      <c r="A78" s="19" t="s">
        <v>35</v>
      </c>
      <c s="23" t="s">
        <v>223</v>
      </c>
      <c s="23" t="s">
        <v>477</v>
      </c>
      <c s="19" t="s">
        <v>73</v>
      </c>
      <c s="24" t="s">
        <v>478</v>
      </c>
      <c s="25" t="s">
        <v>430</v>
      </c>
      <c s="26">
        <v>1</v>
      </c>
      <c s="26">
        <v>0</v>
      </c>
      <c s="26">
        <f>ROUND(ROUND(H78,2)*ROUND(G78,2),2)</f>
      </c>
      <c r="O78">
        <f>(I78*21)/100</f>
      </c>
      <c t="s">
        <v>12</v>
      </c>
    </row>
    <row r="79" spans="1:5" ht="25.5">
      <c r="A79" s="27" t="s">
        <v>40</v>
      </c>
      <c r="E79" s="28" t="s">
        <v>479</v>
      </c>
    </row>
    <row r="80" spans="1:5" ht="12.75">
      <c r="A80" s="29" t="s">
        <v>42</v>
      </c>
      <c r="E80" s="30" t="s">
        <v>70</v>
      </c>
    </row>
    <row r="81" spans="1:5" ht="25.5">
      <c r="A81" t="s">
        <v>44</v>
      </c>
      <c r="E81" s="28" t="s">
        <v>463</v>
      </c>
    </row>
    <row r="82" spans="1:16" ht="12.75">
      <c r="A82" s="19" t="s">
        <v>35</v>
      </c>
      <c s="23" t="s">
        <v>229</v>
      </c>
      <c s="23" t="s">
        <v>480</v>
      </c>
      <c s="19" t="s">
        <v>37</v>
      </c>
      <c s="24" t="s">
        <v>481</v>
      </c>
      <c s="25" t="s">
        <v>79</v>
      </c>
      <c s="26">
        <v>65</v>
      </c>
      <c s="26">
        <v>0</v>
      </c>
      <c s="26">
        <f>ROUND(ROUND(H82,2)*ROUND(G82,2),2)</f>
      </c>
      <c r="O82">
        <f>(I82*21)/100</f>
      </c>
      <c t="s">
        <v>12</v>
      </c>
    </row>
    <row r="83" spans="1:5" ht="25.5">
      <c r="A83" s="27" t="s">
        <v>40</v>
      </c>
      <c r="E83" s="28" t="s">
        <v>421</v>
      </c>
    </row>
    <row r="84" spans="1:5" ht="25.5">
      <c r="A84" s="29" t="s">
        <v>42</v>
      </c>
      <c r="E84" s="30" t="s">
        <v>482</v>
      </c>
    </row>
    <row r="85" spans="1:5" ht="63.75">
      <c r="A85" t="s">
        <v>44</v>
      </c>
      <c r="E85" s="28" t="s">
        <v>473</v>
      </c>
    </row>
    <row r="86" spans="1:16" ht="12.75">
      <c r="A86" s="19" t="s">
        <v>35</v>
      </c>
      <c s="23" t="s">
        <v>235</v>
      </c>
      <c s="23" t="s">
        <v>483</v>
      </c>
      <c s="19" t="s">
        <v>37</v>
      </c>
      <c s="24" t="s">
        <v>484</v>
      </c>
      <c s="25" t="s">
        <v>79</v>
      </c>
      <c s="26">
        <v>65</v>
      </c>
      <c s="26">
        <v>0</v>
      </c>
      <c s="26">
        <f>ROUND(ROUND(H86,2)*ROUND(G86,2),2)</f>
      </c>
      <c r="O86">
        <f>(I86*21)/100</f>
      </c>
      <c t="s">
        <v>12</v>
      </c>
    </row>
    <row r="87" spans="1:5" ht="12.75">
      <c r="A87" s="27" t="s">
        <v>40</v>
      </c>
      <c r="E87" s="28" t="s">
        <v>37</v>
      </c>
    </row>
    <row r="88" spans="1:5" ht="12.75">
      <c r="A88" s="29" t="s">
        <v>42</v>
      </c>
      <c r="E88" s="30" t="s">
        <v>485</v>
      </c>
    </row>
    <row r="89" spans="1:5" ht="25.5">
      <c r="A89" t="s">
        <v>44</v>
      </c>
      <c r="E89" s="28" t="s">
        <v>459</v>
      </c>
    </row>
    <row r="90" spans="1:16" ht="12.75">
      <c r="A90" s="19" t="s">
        <v>35</v>
      </c>
      <c s="23" t="s">
        <v>237</v>
      </c>
      <c s="23" t="s">
        <v>486</v>
      </c>
      <c s="19" t="s">
        <v>73</v>
      </c>
      <c s="24" t="s">
        <v>487</v>
      </c>
      <c s="25" t="s">
        <v>430</v>
      </c>
      <c s="26">
        <v>1</v>
      </c>
      <c s="26">
        <v>0</v>
      </c>
      <c s="26">
        <f>ROUND(ROUND(H90,2)*ROUND(G90,2),2)</f>
      </c>
      <c r="O90">
        <f>(I90*21)/100</f>
      </c>
      <c t="s">
        <v>12</v>
      </c>
    </row>
    <row r="91" spans="1:5" ht="25.5">
      <c r="A91" s="27" t="s">
        <v>40</v>
      </c>
      <c r="E91" s="28" t="s">
        <v>488</v>
      </c>
    </row>
    <row r="92" spans="1:5" ht="12.75">
      <c r="A92" s="29" t="s">
        <v>42</v>
      </c>
      <c r="E92" s="30" t="s">
        <v>70</v>
      </c>
    </row>
    <row r="93" spans="1:5" ht="25.5">
      <c r="A93" t="s">
        <v>44</v>
      </c>
      <c r="E93" s="28" t="s">
        <v>463</v>
      </c>
    </row>
    <row r="94" spans="1:16" ht="12.75">
      <c r="A94" s="19" t="s">
        <v>35</v>
      </c>
      <c s="23" t="s">
        <v>239</v>
      </c>
      <c s="23" t="s">
        <v>489</v>
      </c>
      <c s="19" t="s">
        <v>37</v>
      </c>
      <c s="24" t="s">
        <v>490</v>
      </c>
      <c s="25" t="s">
        <v>79</v>
      </c>
      <c s="26">
        <v>121</v>
      </c>
      <c s="26">
        <v>0</v>
      </c>
      <c s="26">
        <f>ROUND(ROUND(H94,2)*ROUND(G94,2),2)</f>
      </c>
      <c r="O94">
        <f>(I94*21)/100</f>
      </c>
      <c t="s">
        <v>12</v>
      </c>
    </row>
    <row r="95" spans="1:5" ht="51">
      <c r="A95" s="27" t="s">
        <v>40</v>
      </c>
      <c r="E95" s="28" t="s">
        <v>491</v>
      </c>
    </row>
    <row r="96" spans="1:5" ht="12.75">
      <c r="A96" s="29" t="s">
        <v>42</v>
      </c>
      <c r="E96" s="30" t="s">
        <v>492</v>
      </c>
    </row>
    <row r="97" spans="1:5" ht="63.75">
      <c r="A97" t="s">
        <v>44</v>
      </c>
      <c r="E97" s="28" t="s">
        <v>473</v>
      </c>
    </row>
    <row r="98" spans="1:16" ht="12.75">
      <c r="A98" s="19" t="s">
        <v>35</v>
      </c>
      <c s="23" t="s">
        <v>241</v>
      </c>
      <c s="23" t="s">
        <v>493</v>
      </c>
      <c s="19" t="s">
        <v>37</v>
      </c>
      <c s="24" t="s">
        <v>494</v>
      </c>
      <c s="25" t="s">
        <v>79</v>
      </c>
      <c s="26">
        <v>121</v>
      </c>
      <c s="26">
        <v>0</v>
      </c>
      <c s="26">
        <f>ROUND(ROUND(H98,2)*ROUND(G98,2),2)</f>
      </c>
      <c r="O98">
        <f>(I98*21)/100</f>
      </c>
      <c t="s">
        <v>12</v>
      </c>
    </row>
    <row r="99" spans="1:5" ht="12.75">
      <c r="A99" s="27" t="s">
        <v>40</v>
      </c>
      <c r="E99" s="28" t="s">
        <v>37</v>
      </c>
    </row>
    <row r="100" spans="1:5" ht="12.75">
      <c r="A100" s="29" t="s">
        <v>42</v>
      </c>
      <c r="E100" s="30" t="s">
        <v>492</v>
      </c>
    </row>
    <row r="101" spans="1:5" ht="25.5">
      <c r="A101" t="s">
        <v>44</v>
      </c>
      <c r="E101" s="28" t="s">
        <v>459</v>
      </c>
    </row>
    <row r="102" spans="1:16" ht="12.75">
      <c r="A102" s="19" t="s">
        <v>35</v>
      </c>
      <c s="23" t="s">
        <v>243</v>
      </c>
      <c s="23" t="s">
        <v>495</v>
      </c>
      <c s="19" t="s">
        <v>73</v>
      </c>
      <c s="24" t="s">
        <v>496</v>
      </c>
      <c s="25" t="s">
        <v>430</v>
      </c>
      <c s="26">
        <v>1</v>
      </c>
      <c s="26">
        <v>0</v>
      </c>
      <c s="26">
        <f>ROUND(ROUND(H102,2)*ROUND(G102,2),2)</f>
      </c>
      <c r="O102">
        <f>(I102*21)/100</f>
      </c>
      <c t="s">
        <v>12</v>
      </c>
    </row>
    <row r="103" spans="1:5" ht="25.5">
      <c r="A103" s="27" t="s">
        <v>40</v>
      </c>
      <c r="E103" s="28" t="s">
        <v>497</v>
      </c>
    </row>
    <row r="104" spans="1:5" ht="12.75">
      <c r="A104" s="29" t="s">
        <v>42</v>
      </c>
      <c r="E104" s="30" t="s">
        <v>70</v>
      </c>
    </row>
    <row r="105" spans="1:5" ht="25.5">
      <c r="A105" t="s">
        <v>44</v>
      </c>
      <c r="E105" s="28" t="s">
        <v>498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